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rsa.local\data\users\v.butkeviciene\My Documents\"/>
    </mc:Choice>
  </mc:AlternateContent>
  <bookViews>
    <workbookView xWindow="0" yWindow="0" windowWidth="28800" windowHeight="12135"/>
  </bookViews>
  <sheets>
    <sheet name="Administracija" sheetId="29" r:id="rId1"/>
  </sheets>
  <externalReferences>
    <externalReference r:id="rId2"/>
  </externalReferences>
  <calcPr calcId="152511"/>
</workbook>
</file>

<file path=xl/calcChain.xml><?xml version="1.0" encoding="utf-8"?>
<calcChain xmlns="http://schemas.openxmlformats.org/spreadsheetml/2006/main">
  <c r="P38" i="29" l="1"/>
  <c r="H558" i="29" l="1"/>
  <c r="H559" i="29"/>
  <c r="I1107" i="29"/>
  <c r="H939" i="29"/>
  <c r="H941" i="29" s="1"/>
  <c r="H940" i="29"/>
  <c r="I941" i="29"/>
  <c r="J941" i="29"/>
  <c r="K941" i="29"/>
  <c r="H942" i="29"/>
  <c r="H943" i="29" s="1"/>
  <c r="I943" i="29"/>
  <c r="J943" i="29"/>
  <c r="K943" i="29"/>
  <c r="H638" i="29" l="1"/>
  <c r="H643" i="29"/>
  <c r="H642" i="29"/>
  <c r="H639" i="29"/>
  <c r="J237" i="29" l="1"/>
  <c r="K237" i="29"/>
  <c r="I237" i="29"/>
  <c r="K1302" i="29" l="1"/>
  <c r="J1302" i="29"/>
  <c r="I1302" i="29"/>
  <c r="H1301" i="29"/>
  <c r="H1300" i="29"/>
  <c r="K1299" i="29"/>
  <c r="J1299" i="29"/>
  <c r="I1299" i="29"/>
  <c r="H1298" i="29"/>
  <c r="H1297" i="29"/>
  <c r="K1296" i="29"/>
  <c r="J1296" i="29"/>
  <c r="I1296" i="29"/>
  <c r="H1295" i="29"/>
  <c r="H1296" i="29" s="1"/>
  <c r="K1294" i="29"/>
  <c r="J1294" i="29"/>
  <c r="I1294" i="29"/>
  <c r="H1293" i="29"/>
  <c r="H1294" i="29" s="1"/>
  <c r="K1292" i="29"/>
  <c r="J1292" i="29"/>
  <c r="I1292" i="29"/>
  <c r="H1291" i="29"/>
  <c r="H1292" i="29" s="1"/>
  <c r="K1290" i="29"/>
  <c r="J1290" i="29"/>
  <c r="I1290" i="29"/>
  <c r="H1289" i="29"/>
  <c r="H1290" i="29" s="1"/>
  <c r="K1284" i="29"/>
  <c r="J1284" i="29"/>
  <c r="I1284" i="29"/>
  <c r="H1283" i="29"/>
  <c r="H1284" i="29" s="1"/>
  <c r="K1282" i="29"/>
  <c r="J1282" i="29"/>
  <c r="J1285" i="29" s="1"/>
  <c r="J1286" i="29" s="1"/>
  <c r="I1282" i="29"/>
  <c r="H1281" i="29"/>
  <c r="H1280" i="29"/>
  <c r="K1275" i="29"/>
  <c r="J1275" i="29"/>
  <c r="I1275" i="29"/>
  <c r="H1274" i="29"/>
  <c r="H1273" i="29"/>
  <c r="K1272" i="29"/>
  <c r="J1272" i="29"/>
  <c r="I1272" i="29"/>
  <c r="H1271" i="29"/>
  <c r="H1270" i="29"/>
  <c r="K1265" i="29"/>
  <c r="J1265" i="29"/>
  <c r="I1265" i="29"/>
  <c r="H1264" i="29"/>
  <c r="H1265" i="29" s="1"/>
  <c r="K1263" i="29"/>
  <c r="J1263" i="29"/>
  <c r="I1263" i="29"/>
  <c r="H1262" i="29"/>
  <c r="H1263" i="29" s="1"/>
  <c r="K1261" i="29"/>
  <c r="J1261" i="29"/>
  <c r="I1261" i="29"/>
  <c r="H1260" i="29"/>
  <c r="H1261" i="29" s="1"/>
  <c r="K1259" i="29"/>
  <c r="K1266" i="29" s="1"/>
  <c r="J1259" i="29"/>
  <c r="J1266" i="29" s="1"/>
  <c r="I1259" i="29"/>
  <c r="H1258" i="29"/>
  <c r="H1259" i="29" s="1"/>
  <c r="K1255" i="29"/>
  <c r="J1255" i="29"/>
  <c r="I1255" i="29"/>
  <c r="H1254" i="29"/>
  <c r="H1255" i="29" s="1"/>
  <c r="K1253" i="29"/>
  <c r="J1253" i="29"/>
  <c r="I1253" i="29"/>
  <c r="H1252" i="29"/>
  <c r="H1251" i="29"/>
  <c r="K1250" i="29"/>
  <c r="J1250" i="29"/>
  <c r="I1250" i="29"/>
  <c r="H1249" i="29"/>
  <c r="H1250" i="29" s="1"/>
  <c r="K1248" i="29"/>
  <c r="J1248" i="29"/>
  <c r="I1248" i="29"/>
  <c r="H1247" i="29"/>
  <c r="H1248" i="29" s="1"/>
  <c r="K1246" i="29"/>
  <c r="J1246" i="29"/>
  <c r="I1246" i="29"/>
  <c r="H1245" i="29"/>
  <c r="H1246" i="29" s="1"/>
  <c r="K1244" i="29"/>
  <c r="J1244" i="29"/>
  <c r="I1244" i="29"/>
  <c r="H1243" i="29"/>
  <c r="H1242" i="29"/>
  <c r="K1241" i="29"/>
  <c r="J1241" i="29"/>
  <c r="I1241" i="29"/>
  <c r="H1240" i="29"/>
  <c r="H1241" i="29" s="1"/>
  <c r="K1237" i="29"/>
  <c r="J1237" i="29"/>
  <c r="I1237" i="29"/>
  <c r="H1236" i="29"/>
  <c r="H1235" i="29"/>
  <c r="K1234" i="29"/>
  <c r="J1234" i="29"/>
  <c r="I1234" i="29"/>
  <c r="H1233" i="29"/>
  <c r="H1234" i="29" s="1"/>
  <c r="K1232" i="29"/>
  <c r="J1232" i="29"/>
  <c r="I1232" i="29"/>
  <c r="H1231" i="29"/>
  <c r="H1232" i="29" s="1"/>
  <c r="K1230" i="29"/>
  <c r="J1230" i="29"/>
  <c r="I1230" i="29"/>
  <c r="H1229" i="29"/>
  <c r="H1230" i="29" s="1"/>
  <c r="K1228" i="29"/>
  <c r="J1228" i="29"/>
  <c r="I1228" i="29"/>
  <c r="H1227" i="29"/>
  <c r="H1228" i="29" s="1"/>
  <c r="K1226" i="29"/>
  <c r="J1226" i="29"/>
  <c r="I1226" i="29"/>
  <c r="H1225" i="29"/>
  <c r="H1224" i="29"/>
  <c r="K1223" i="29"/>
  <c r="J1223" i="29"/>
  <c r="I1223" i="29"/>
  <c r="H1222" i="29"/>
  <c r="H1221" i="29"/>
  <c r="K1220" i="29"/>
  <c r="J1220" i="29"/>
  <c r="I1220" i="29"/>
  <c r="H1219" i="29"/>
  <c r="H1220" i="29" s="1"/>
  <c r="K1218" i="29"/>
  <c r="J1218" i="29"/>
  <c r="I1218" i="29"/>
  <c r="H1217" i="29"/>
  <c r="H1218" i="29" s="1"/>
  <c r="K1216" i="29"/>
  <c r="J1216" i="29"/>
  <c r="I1216" i="29"/>
  <c r="H1215" i="29"/>
  <c r="H1214" i="29"/>
  <c r="K1213" i="29"/>
  <c r="J1213" i="29"/>
  <c r="I1213" i="29"/>
  <c r="H1212" i="29"/>
  <c r="H1213" i="29" s="1"/>
  <c r="K1211" i="29"/>
  <c r="J1211" i="29"/>
  <c r="I1211" i="29"/>
  <c r="H1210" i="29"/>
  <c r="H1209" i="29"/>
  <c r="K1208" i="29"/>
  <c r="J1208" i="29"/>
  <c r="I1208" i="29"/>
  <c r="H1207" i="29"/>
  <c r="H1208" i="29" s="1"/>
  <c r="K1206" i="29"/>
  <c r="J1206" i="29"/>
  <c r="I1206" i="29"/>
  <c r="H1205" i="29"/>
  <c r="H1206" i="29" s="1"/>
  <c r="K1204" i="29"/>
  <c r="J1204" i="29"/>
  <c r="I1204" i="29"/>
  <c r="H1203" i="29"/>
  <c r="H1202" i="29"/>
  <c r="K1201" i="29"/>
  <c r="J1201" i="29"/>
  <c r="I1201" i="29"/>
  <c r="H1200" i="29"/>
  <c r="H1199" i="29"/>
  <c r="K1198" i="29"/>
  <c r="J1198" i="29"/>
  <c r="I1198" i="29"/>
  <c r="H1197" i="29"/>
  <c r="H1196" i="29"/>
  <c r="K1195" i="29"/>
  <c r="J1195" i="29"/>
  <c r="I1195" i="29"/>
  <c r="H1194" i="29"/>
  <c r="H1193" i="29"/>
  <c r="K1192" i="29"/>
  <c r="J1192" i="29"/>
  <c r="I1192" i="29"/>
  <c r="H1191" i="29"/>
  <c r="H1190" i="29"/>
  <c r="K1189" i="29"/>
  <c r="J1189" i="29"/>
  <c r="I1189" i="29"/>
  <c r="H1188" i="29"/>
  <c r="H1187" i="29"/>
  <c r="H1186" i="29"/>
  <c r="K1185" i="29"/>
  <c r="J1185" i="29"/>
  <c r="I1185" i="29"/>
  <c r="H1184" i="29"/>
  <c r="H1183" i="29"/>
  <c r="K1180" i="29"/>
  <c r="J1180" i="29"/>
  <c r="I1180" i="29"/>
  <c r="H1179" i="29"/>
  <c r="H1180" i="29" s="1"/>
  <c r="K1178" i="29"/>
  <c r="J1178" i="29"/>
  <c r="I1178" i="29"/>
  <c r="H1177" i="29"/>
  <c r="H1178" i="29" s="1"/>
  <c r="K1176" i="29"/>
  <c r="J1176" i="29"/>
  <c r="I1176" i="29"/>
  <c r="H1175" i="29"/>
  <c r="H1176" i="29" s="1"/>
  <c r="K1174" i="29"/>
  <c r="J1174" i="29"/>
  <c r="I1174" i="29"/>
  <c r="H1173" i="29"/>
  <c r="H1174" i="29" s="1"/>
  <c r="K1172" i="29"/>
  <c r="J1172" i="29"/>
  <c r="I1172" i="29"/>
  <c r="H1171" i="29"/>
  <c r="H1172" i="29" s="1"/>
  <c r="K1170" i="29"/>
  <c r="J1170" i="29"/>
  <c r="I1170" i="29"/>
  <c r="H1169" i="29"/>
  <c r="H1170" i="29" s="1"/>
  <c r="K1168" i="29"/>
  <c r="J1168" i="29"/>
  <c r="I1168" i="29"/>
  <c r="H1167" i="29"/>
  <c r="H1168" i="29" s="1"/>
  <c r="K1166" i="29"/>
  <c r="J1166" i="29"/>
  <c r="I1166" i="29"/>
  <c r="H1165" i="29"/>
  <c r="H1166" i="29" s="1"/>
  <c r="K1164" i="29"/>
  <c r="J1164" i="29"/>
  <c r="I1164" i="29"/>
  <c r="H1163" i="29"/>
  <c r="H1162" i="29"/>
  <c r="K1161" i="29"/>
  <c r="J1161" i="29"/>
  <c r="I1161" i="29"/>
  <c r="H1160" i="29"/>
  <c r="H1161" i="29" s="1"/>
  <c r="K1152" i="29"/>
  <c r="J1152" i="29"/>
  <c r="I1152" i="29"/>
  <c r="H1151" i="29"/>
  <c r="H1152" i="29" s="1"/>
  <c r="K1150" i="29"/>
  <c r="J1150" i="29"/>
  <c r="I1150" i="29"/>
  <c r="H1149" i="29"/>
  <c r="H1150" i="29" s="1"/>
  <c r="K1148" i="29"/>
  <c r="J1148" i="29"/>
  <c r="I1148" i="29"/>
  <c r="H1147" i="29"/>
  <c r="H1146" i="29"/>
  <c r="K1145" i="29"/>
  <c r="J1145" i="29"/>
  <c r="I1145" i="29"/>
  <c r="H1144" i="29"/>
  <c r="H1145" i="29" s="1"/>
  <c r="K1141" i="29"/>
  <c r="J1141" i="29"/>
  <c r="I1141" i="29"/>
  <c r="H1140" i="29"/>
  <c r="H1139" i="29"/>
  <c r="K1138" i="29"/>
  <c r="J1138" i="29"/>
  <c r="I1138" i="29"/>
  <c r="H1137" i="29"/>
  <c r="H1136" i="29"/>
  <c r="H1135" i="29"/>
  <c r="K1134" i="29"/>
  <c r="J1134" i="29"/>
  <c r="I1134" i="29"/>
  <c r="H1133" i="29"/>
  <c r="H1134" i="29" s="1"/>
  <c r="K1132" i="29"/>
  <c r="J1132" i="29"/>
  <c r="I1132" i="29"/>
  <c r="H1131" i="29"/>
  <c r="H1132" i="29" s="1"/>
  <c r="K1130" i="29"/>
  <c r="J1130" i="29"/>
  <c r="I1130" i="29"/>
  <c r="H1129" i="29"/>
  <c r="H1128" i="29"/>
  <c r="H1127" i="29"/>
  <c r="K1126" i="29"/>
  <c r="J1126" i="29"/>
  <c r="I1126" i="29"/>
  <c r="H1125" i="29"/>
  <c r="H1126" i="29" s="1"/>
  <c r="K1124" i="29"/>
  <c r="J1124" i="29"/>
  <c r="I1124" i="29"/>
  <c r="H1123" i="29"/>
  <c r="H1124" i="29" s="1"/>
  <c r="K1122" i="29"/>
  <c r="J1122" i="29"/>
  <c r="I1122" i="29"/>
  <c r="H1121" i="29"/>
  <c r="H1122" i="29" s="1"/>
  <c r="K1120" i="29"/>
  <c r="J1120" i="29"/>
  <c r="I1120" i="29"/>
  <c r="H1119" i="29"/>
  <c r="H1118" i="29"/>
  <c r="H1117" i="29"/>
  <c r="K1116" i="29"/>
  <c r="J1116" i="29"/>
  <c r="I1116" i="29"/>
  <c r="H1115" i="29"/>
  <c r="H1114" i="29"/>
  <c r="H1113" i="29"/>
  <c r="H1112" i="29"/>
  <c r="K1104" i="29"/>
  <c r="J1104" i="29"/>
  <c r="I1104" i="29"/>
  <c r="H1103" i="29"/>
  <c r="H1104" i="29" s="1"/>
  <c r="K1102" i="29"/>
  <c r="J1102" i="29"/>
  <c r="I1102" i="29"/>
  <c r="H1101" i="29"/>
  <c r="H1102" i="29" s="1"/>
  <c r="K1100" i="29"/>
  <c r="J1100" i="29"/>
  <c r="I1100" i="29"/>
  <c r="H1099" i="29"/>
  <c r="H1098" i="29"/>
  <c r="K1097" i="29"/>
  <c r="J1097" i="29"/>
  <c r="I1097" i="29"/>
  <c r="H1096" i="29"/>
  <c r="H1097" i="29" s="1"/>
  <c r="K1095" i="29"/>
  <c r="J1095" i="29"/>
  <c r="I1095" i="29"/>
  <c r="H1094" i="29"/>
  <c r="H1093" i="29"/>
  <c r="K1092" i="29"/>
  <c r="J1092" i="29"/>
  <c r="I1092" i="29"/>
  <c r="H1091" i="29"/>
  <c r="H1092" i="29" s="1"/>
  <c r="K1090" i="29"/>
  <c r="J1090" i="29"/>
  <c r="I1090" i="29"/>
  <c r="H1089" i="29"/>
  <c r="H1090" i="29" s="1"/>
  <c r="K1088" i="29"/>
  <c r="J1088" i="29"/>
  <c r="I1088" i="29"/>
  <c r="H1087" i="29"/>
  <c r="H1088" i="29" s="1"/>
  <c r="K1086" i="29"/>
  <c r="J1086" i="29"/>
  <c r="I1086" i="29"/>
  <c r="H1085" i="29"/>
  <c r="H1086" i="29" s="1"/>
  <c r="K1084" i="29"/>
  <c r="J1084" i="29"/>
  <c r="I1084" i="29"/>
  <c r="H1083" i="29"/>
  <c r="H1084" i="29" s="1"/>
  <c r="K1082" i="29"/>
  <c r="J1082" i="29"/>
  <c r="I1082" i="29"/>
  <c r="H1081" i="29"/>
  <c r="H1082" i="29" s="1"/>
  <c r="K1080" i="29"/>
  <c r="J1080" i="29"/>
  <c r="I1080" i="29"/>
  <c r="H1079" i="29"/>
  <c r="H1080" i="29" s="1"/>
  <c r="K1078" i="29"/>
  <c r="J1078" i="29"/>
  <c r="H1077" i="29"/>
  <c r="H1078" i="29" s="1"/>
  <c r="K1076" i="29"/>
  <c r="J1076" i="29"/>
  <c r="I1076" i="29"/>
  <c r="H1075" i="29"/>
  <c r="H1074" i="29"/>
  <c r="K1073" i="29"/>
  <c r="J1073" i="29"/>
  <c r="I1073" i="29"/>
  <c r="H1072" i="29"/>
  <c r="H1071" i="29"/>
  <c r="K1070" i="29"/>
  <c r="J1070" i="29"/>
  <c r="I1070" i="29"/>
  <c r="H1069" i="29"/>
  <c r="H1070" i="29" s="1"/>
  <c r="K1068" i="29"/>
  <c r="J1068" i="29"/>
  <c r="I1068" i="29"/>
  <c r="H1067" i="29"/>
  <c r="H1068" i="29" s="1"/>
  <c r="K1064" i="29"/>
  <c r="J1064" i="29"/>
  <c r="I1064" i="29"/>
  <c r="H1063" i="29"/>
  <c r="H1062" i="29"/>
  <c r="H1061" i="29"/>
  <c r="K1060" i="29"/>
  <c r="J1060" i="29"/>
  <c r="I1060" i="29"/>
  <c r="H1059" i="29"/>
  <c r="H1058" i="29"/>
  <c r="H1057" i="29"/>
  <c r="H1056" i="29"/>
  <c r="K1055" i="29"/>
  <c r="J1055" i="29"/>
  <c r="I1055" i="29"/>
  <c r="H1054" i="29"/>
  <c r="H1055" i="29" s="1"/>
  <c r="K1053" i="29"/>
  <c r="J1053" i="29"/>
  <c r="I1053" i="29"/>
  <c r="H1052" i="29"/>
  <c r="H1053" i="29" s="1"/>
  <c r="K1051" i="29"/>
  <c r="J1051" i="29"/>
  <c r="I1051" i="29"/>
  <c r="H1050" i="29"/>
  <c r="H1051" i="29" s="1"/>
  <c r="K1049" i="29"/>
  <c r="J1049" i="29"/>
  <c r="I1049" i="29"/>
  <c r="H1048" i="29"/>
  <c r="H1047" i="29"/>
  <c r="H1046" i="29"/>
  <c r="H1045" i="29"/>
  <c r="H1044" i="29"/>
  <c r="K1043" i="29"/>
  <c r="J1043" i="29"/>
  <c r="I1043" i="29"/>
  <c r="H1042" i="29"/>
  <c r="H1041" i="29"/>
  <c r="H1040" i="29"/>
  <c r="H1039" i="29"/>
  <c r="H1038" i="29"/>
  <c r="K1037" i="29"/>
  <c r="J1037" i="29"/>
  <c r="I1037" i="29"/>
  <c r="H1036" i="29"/>
  <c r="H1035" i="29"/>
  <c r="H1034" i="29"/>
  <c r="K1033" i="29"/>
  <c r="J1033" i="29"/>
  <c r="I1033" i="29"/>
  <c r="H1032" i="29"/>
  <c r="H1033" i="29" s="1"/>
  <c r="K1031" i="29"/>
  <c r="J1031" i="29"/>
  <c r="I1031" i="29"/>
  <c r="H1030" i="29"/>
  <c r="H1031" i="29" s="1"/>
  <c r="K1029" i="29"/>
  <c r="J1029" i="29"/>
  <c r="I1029" i="29"/>
  <c r="H1028" i="29"/>
  <c r="H1027" i="29"/>
  <c r="K1026" i="29"/>
  <c r="J1026" i="29"/>
  <c r="I1026" i="29"/>
  <c r="H1025" i="29"/>
  <c r="H1024" i="29"/>
  <c r="H1023" i="29"/>
  <c r="K1022" i="29"/>
  <c r="J1022" i="29"/>
  <c r="I1022" i="29"/>
  <c r="H1021" i="29"/>
  <c r="H1020" i="29"/>
  <c r="K1012" i="29"/>
  <c r="J1012" i="29"/>
  <c r="I1012" i="29"/>
  <c r="H1011" i="29"/>
  <c r="H1010" i="29"/>
  <c r="K1009" i="29"/>
  <c r="J1009" i="29"/>
  <c r="I1009" i="29"/>
  <c r="H1008" i="29"/>
  <c r="H1009" i="29" s="1"/>
  <c r="K1007" i="29"/>
  <c r="J1007" i="29"/>
  <c r="I1007" i="29"/>
  <c r="H1006" i="29"/>
  <c r="H1005" i="29"/>
  <c r="K1004" i="29"/>
  <c r="J1004" i="29"/>
  <c r="I1004" i="29"/>
  <c r="H1003" i="29"/>
  <c r="H1002" i="29"/>
  <c r="K1001" i="29"/>
  <c r="J1001" i="29"/>
  <c r="I1001" i="29"/>
  <c r="H1000" i="29"/>
  <c r="H1001" i="29" s="1"/>
  <c r="K999" i="29"/>
  <c r="J999" i="29"/>
  <c r="I999" i="29"/>
  <c r="H998" i="29"/>
  <c r="H997" i="29"/>
  <c r="K996" i="29"/>
  <c r="J996" i="29"/>
  <c r="I996" i="29"/>
  <c r="H995" i="29"/>
  <c r="H996" i="29" s="1"/>
  <c r="K994" i="29"/>
  <c r="J994" i="29"/>
  <c r="I994" i="29"/>
  <c r="H993" i="29"/>
  <c r="H994" i="29" s="1"/>
  <c r="K992" i="29"/>
  <c r="J992" i="29"/>
  <c r="I992" i="29"/>
  <c r="H991" i="29"/>
  <c r="H990" i="29"/>
  <c r="K989" i="29"/>
  <c r="J989" i="29"/>
  <c r="I989" i="29"/>
  <c r="H988" i="29"/>
  <c r="H987" i="29"/>
  <c r="K986" i="29"/>
  <c r="J986" i="29"/>
  <c r="I986" i="29"/>
  <c r="H985" i="29"/>
  <c r="H986" i="29" s="1"/>
  <c r="K984" i="29"/>
  <c r="J984" i="29"/>
  <c r="I984" i="29"/>
  <c r="H983" i="29"/>
  <c r="H982" i="29"/>
  <c r="H981" i="29"/>
  <c r="H980" i="29"/>
  <c r="H979" i="29"/>
  <c r="K978" i="29"/>
  <c r="J978" i="29"/>
  <c r="I978" i="29"/>
  <c r="H977" i="29"/>
  <c r="H976" i="29"/>
  <c r="H975" i="29"/>
  <c r="H974" i="29"/>
  <c r="H973" i="29"/>
  <c r="K972" i="29"/>
  <c r="J972" i="29"/>
  <c r="I972" i="29"/>
  <c r="H971" i="29"/>
  <c r="H970" i="29"/>
  <c r="H969" i="29"/>
  <c r="K968" i="29"/>
  <c r="J968" i="29"/>
  <c r="I968" i="29"/>
  <c r="H967" i="29"/>
  <c r="H968" i="29" s="1"/>
  <c r="K966" i="29"/>
  <c r="J966" i="29"/>
  <c r="I966" i="29"/>
  <c r="H965" i="29"/>
  <c r="H964" i="29"/>
  <c r="K963" i="29"/>
  <c r="J963" i="29"/>
  <c r="I963" i="29"/>
  <c r="H962" i="29"/>
  <c r="H963" i="29" s="1"/>
  <c r="K961" i="29"/>
  <c r="J961" i="29"/>
  <c r="I961" i="29"/>
  <c r="H960" i="29"/>
  <c r="H961" i="29" s="1"/>
  <c r="K959" i="29"/>
  <c r="J959" i="29"/>
  <c r="I959" i="29"/>
  <c r="H958" i="29"/>
  <c r="H959" i="29" s="1"/>
  <c r="K957" i="29"/>
  <c r="J957" i="29"/>
  <c r="I957" i="29"/>
  <c r="H956" i="29"/>
  <c r="H957" i="29" s="1"/>
  <c r="K955" i="29"/>
  <c r="J955" i="29"/>
  <c r="I955" i="29"/>
  <c r="H954" i="29"/>
  <c r="H955" i="29" s="1"/>
  <c r="K953" i="29"/>
  <c r="J953" i="29"/>
  <c r="I953" i="29"/>
  <c r="H952" i="29"/>
  <c r="H953" i="29" s="1"/>
  <c r="K951" i="29"/>
  <c r="J951" i="29"/>
  <c r="I951" i="29"/>
  <c r="H950" i="29"/>
  <c r="H949" i="29"/>
  <c r="K948" i="29"/>
  <c r="J948" i="29"/>
  <c r="I948" i="29"/>
  <c r="H947" i="29"/>
  <c r="H946" i="29"/>
  <c r="K938" i="29"/>
  <c r="J938" i="29"/>
  <c r="I938" i="29"/>
  <c r="H937" i="29"/>
  <c r="H936" i="29"/>
  <c r="H935" i="29"/>
  <c r="K934" i="29"/>
  <c r="J934" i="29"/>
  <c r="I934" i="29"/>
  <c r="H933" i="29"/>
  <c r="H934" i="29" s="1"/>
  <c r="K932" i="29"/>
  <c r="J932" i="29"/>
  <c r="I932" i="29"/>
  <c r="H931" i="29"/>
  <c r="H930" i="29"/>
  <c r="H929" i="29"/>
  <c r="H928" i="29"/>
  <c r="K927" i="29"/>
  <c r="J927" i="29"/>
  <c r="I927" i="29"/>
  <c r="H926" i="29"/>
  <c r="H927" i="29" s="1"/>
  <c r="K925" i="29"/>
  <c r="J925" i="29"/>
  <c r="I925" i="29"/>
  <c r="H924" i="29"/>
  <c r="H925" i="29" s="1"/>
  <c r="K921" i="29"/>
  <c r="J921" i="29"/>
  <c r="I921" i="29"/>
  <c r="H920" i="29"/>
  <c r="H919" i="29"/>
  <c r="H918" i="29"/>
  <c r="K917" i="29"/>
  <c r="J917" i="29"/>
  <c r="I917" i="29"/>
  <c r="H916" i="29"/>
  <c r="H917" i="29" s="1"/>
  <c r="K915" i="29"/>
  <c r="J915" i="29"/>
  <c r="I915" i="29"/>
  <c r="H914" i="29"/>
  <c r="H915" i="29" s="1"/>
  <c r="K913" i="29"/>
  <c r="J913" i="29"/>
  <c r="I913" i="29"/>
  <c r="H912" i="29"/>
  <c r="H913" i="29" s="1"/>
  <c r="K911" i="29"/>
  <c r="J911" i="29"/>
  <c r="I911" i="29"/>
  <c r="H910" i="29"/>
  <c r="H911" i="29" s="1"/>
  <c r="K909" i="29"/>
  <c r="J909" i="29"/>
  <c r="I909" i="29"/>
  <c r="H908" i="29"/>
  <c r="H909" i="29" s="1"/>
  <c r="K907" i="29"/>
  <c r="J907" i="29"/>
  <c r="I907" i="29"/>
  <c r="H906" i="29"/>
  <c r="H907" i="29" s="1"/>
  <c r="K905" i="29"/>
  <c r="J905" i="29"/>
  <c r="I905" i="29"/>
  <c r="H904" i="29"/>
  <c r="H905" i="29" s="1"/>
  <c r="K903" i="29"/>
  <c r="J903" i="29"/>
  <c r="I903" i="29"/>
  <c r="H902" i="29"/>
  <c r="H903" i="29" s="1"/>
  <c r="K901" i="29"/>
  <c r="J901" i="29"/>
  <c r="I901" i="29"/>
  <c r="H900" i="29"/>
  <c r="H899" i="29"/>
  <c r="K898" i="29"/>
  <c r="J898" i="29"/>
  <c r="I898" i="29"/>
  <c r="H897" i="29"/>
  <c r="H896" i="29"/>
  <c r="K895" i="29"/>
  <c r="J895" i="29"/>
  <c r="I895" i="29"/>
  <c r="H894" i="29"/>
  <c r="H895" i="29" s="1"/>
  <c r="K893" i="29"/>
  <c r="J893" i="29"/>
  <c r="I893" i="29"/>
  <c r="H892" i="29"/>
  <c r="H893" i="29" s="1"/>
  <c r="K891" i="29"/>
  <c r="J891" i="29"/>
  <c r="I891" i="29"/>
  <c r="H890" i="29"/>
  <c r="H891" i="29" s="1"/>
  <c r="K889" i="29"/>
  <c r="J889" i="29"/>
  <c r="I889" i="29"/>
  <c r="H888" i="29"/>
  <c r="H889" i="29" s="1"/>
  <c r="K887" i="29"/>
  <c r="J887" i="29"/>
  <c r="I887" i="29"/>
  <c r="H886" i="29"/>
  <c r="H887" i="29" s="1"/>
  <c r="K885" i="29"/>
  <c r="J885" i="29"/>
  <c r="I885" i="29"/>
  <c r="H884" i="29"/>
  <c r="H883" i="29"/>
  <c r="K882" i="29"/>
  <c r="J882" i="29"/>
  <c r="I882" i="29"/>
  <c r="H881" i="29"/>
  <c r="H882" i="29" s="1"/>
  <c r="K880" i="29"/>
  <c r="J880" i="29"/>
  <c r="I880" i="29"/>
  <c r="H879" i="29"/>
  <c r="H880" i="29" s="1"/>
  <c r="K878" i="29"/>
  <c r="J878" i="29"/>
  <c r="I878" i="29"/>
  <c r="H877" i="29"/>
  <c r="H878" i="29" s="1"/>
  <c r="K876" i="29"/>
  <c r="J876" i="29"/>
  <c r="I876" i="29"/>
  <c r="H875" i="29"/>
  <c r="H873" i="29"/>
  <c r="K868" i="29"/>
  <c r="J868" i="29"/>
  <c r="I868" i="29"/>
  <c r="H867" i="29"/>
  <c r="H866" i="29"/>
  <c r="H865" i="29"/>
  <c r="K864" i="29"/>
  <c r="J864" i="29"/>
  <c r="I864" i="29"/>
  <c r="H863" i="29"/>
  <c r="H864" i="29" s="1"/>
  <c r="K862" i="29"/>
  <c r="J862" i="29"/>
  <c r="I862" i="29"/>
  <c r="H861" i="29"/>
  <c r="H862" i="29" s="1"/>
  <c r="K860" i="29"/>
  <c r="J860" i="29"/>
  <c r="I860" i="29"/>
  <c r="H859" i="29"/>
  <c r="H860" i="29" s="1"/>
  <c r="K858" i="29"/>
  <c r="J858" i="29"/>
  <c r="I858" i="29"/>
  <c r="H857" i="29"/>
  <c r="H858" i="29" s="1"/>
  <c r="K856" i="29"/>
  <c r="J856" i="29"/>
  <c r="I856" i="29"/>
  <c r="H855" i="29"/>
  <c r="H854" i="29"/>
  <c r="K853" i="29"/>
  <c r="J853" i="29"/>
  <c r="I853" i="29"/>
  <c r="H852" i="29"/>
  <c r="H851" i="29"/>
  <c r="K850" i="29"/>
  <c r="J850" i="29"/>
  <c r="I850" i="29"/>
  <c r="H849" i="29"/>
  <c r="H848" i="29"/>
  <c r="K847" i="29"/>
  <c r="J847" i="29"/>
  <c r="I847" i="29"/>
  <c r="H846" i="29"/>
  <c r="H845" i="29"/>
  <c r="H844" i="29"/>
  <c r="H843" i="29"/>
  <c r="K842" i="29"/>
  <c r="J842" i="29"/>
  <c r="I842" i="29"/>
  <c r="H841" i="29"/>
  <c r="H842" i="29" s="1"/>
  <c r="K840" i="29"/>
  <c r="J840" i="29"/>
  <c r="I840" i="29"/>
  <c r="H839" i="29"/>
  <c r="H838" i="29"/>
  <c r="H837" i="29"/>
  <c r="K836" i="29"/>
  <c r="J836" i="29"/>
  <c r="I836" i="29"/>
  <c r="H835" i="29"/>
  <c r="H834" i="29"/>
  <c r="H833" i="29"/>
  <c r="H836" i="29" s="1"/>
  <c r="K832" i="29"/>
  <c r="J832" i="29"/>
  <c r="I832" i="29"/>
  <c r="H831" i="29"/>
  <c r="H832" i="29" s="1"/>
  <c r="K830" i="29"/>
  <c r="J830" i="29"/>
  <c r="I830" i="29"/>
  <c r="H829" i="29"/>
  <c r="H830" i="29" s="1"/>
  <c r="K828" i="29"/>
  <c r="J828" i="29"/>
  <c r="I828" i="29"/>
  <c r="H827" i="29"/>
  <c r="H828" i="29" s="1"/>
  <c r="K826" i="29"/>
  <c r="J826" i="29"/>
  <c r="I826" i="29"/>
  <c r="H825" i="29"/>
  <c r="H826" i="29" s="1"/>
  <c r="K824" i="29"/>
  <c r="J824" i="29"/>
  <c r="I824" i="29"/>
  <c r="H823" i="29"/>
  <c r="H824" i="29" s="1"/>
  <c r="K820" i="29"/>
  <c r="J820" i="29"/>
  <c r="I820" i="29"/>
  <c r="H819" i="29"/>
  <c r="H818" i="29"/>
  <c r="H817" i="29"/>
  <c r="K816" i="29"/>
  <c r="J816" i="29"/>
  <c r="I816" i="29"/>
  <c r="H815" i="29"/>
  <c r="H816" i="29" s="1"/>
  <c r="K814" i="29"/>
  <c r="J814" i="29"/>
  <c r="I814" i="29"/>
  <c r="H813" i="29"/>
  <c r="H812" i="29"/>
  <c r="H811" i="29"/>
  <c r="K810" i="29"/>
  <c r="J810" i="29"/>
  <c r="I810" i="29"/>
  <c r="H809" i="29"/>
  <c r="H808" i="29"/>
  <c r="H807" i="29"/>
  <c r="H806" i="29"/>
  <c r="K805" i="29"/>
  <c r="J805" i="29"/>
  <c r="I805" i="29"/>
  <c r="H804" i="29"/>
  <c r="H803" i="29"/>
  <c r="H802" i="29"/>
  <c r="K801" i="29"/>
  <c r="J801" i="29"/>
  <c r="I801" i="29"/>
  <c r="H800" i="29"/>
  <c r="H801" i="29" s="1"/>
  <c r="K799" i="29"/>
  <c r="J799" i="29"/>
  <c r="I799" i="29"/>
  <c r="H798" i="29"/>
  <c r="H799" i="29" s="1"/>
  <c r="K797" i="29"/>
  <c r="J797" i="29"/>
  <c r="I797" i="29"/>
  <c r="H796" i="29"/>
  <c r="H797" i="29" s="1"/>
  <c r="K795" i="29"/>
  <c r="J795" i="29"/>
  <c r="I795" i="29"/>
  <c r="H794" i="29"/>
  <c r="H795" i="29" s="1"/>
  <c r="K793" i="29"/>
  <c r="J793" i="29"/>
  <c r="I793" i="29"/>
  <c r="H792" i="29"/>
  <c r="H793" i="29" s="1"/>
  <c r="K791" i="29"/>
  <c r="J791" i="29"/>
  <c r="I791" i="29"/>
  <c r="H790" i="29"/>
  <c r="H789" i="29"/>
  <c r="K788" i="29"/>
  <c r="J788" i="29"/>
  <c r="I788" i="29"/>
  <c r="H787" i="29"/>
  <c r="H786" i="29"/>
  <c r="K785" i="29"/>
  <c r="J785" i="29"/>
  <c r="I785" i="29"/>
  <c r="H784" i="29"/>
  <c r="H783" i="29"/>
  <c r="H782" i="29"/>
  <c r="H781" i="29"/>
  <c r="K780" i="29"/>
  <c r="J780" i="29"/>
  <c r="I780" i="29"/>
  <c r="H779" i="29"/>
  <c r="H778" i="29"/>
  <c r="K777" i="29"/>
  <c r="J777" i="29"/>
  <c r="I777" i="29"/>
  <c r="H776" i="29"/>
  <c r="H775" i="29"/>
  <c r="H774" i="29"/>
  <c r="K773" i="29"/>
  <c r="J773" i="29"/>
  <c r="I773" i="29"/>
  <c r="H772" i="29"/>
  <c r="H771" i="29"/>
  <c r="K770" i="29"/>
  <c r="J770" i="29"/>
  <c r="I770" i="29"/>
  <c r="H769" i="29"/>
  <c r="H768" i="29"/>
  <c r="K767" i="29"/>
  <c r="J767" i="29"/>
  <c r="I767" i="29"/>
  <c r="H766" i="29"/>
  <c r="H767" i="29" s="1"/>
  <c r="K765" i="29"/>
  <c r="J765" i="29"/>
  <c r="I765" i="29"/>
  <c r="H764" i="29"/>
  <c r="H765" i="29" s="1"/>
  <c r="K756" i="29"/>
  <c r="J756" i="29"/>
  <c r="I756" i="29"/>
  <c r="H755" i="29"/>
  <c r="H754" i="29"/>
  <c r="K753" i="29"/>
  <c r="J753" i="29"/>
  <c r="I753" i="29"/>
  <c r="H752" i="29"/>
  <c r="H751" i="29"/>
  <c r="H750" i="29"/>
  <c r="K749" i="29"/>
  <c r="J749" i="29"/>
  <c r="I749" i="29"/>
  <c r="H748" i="29"/>
  <c r="H747" i="29"/>
  <c r="H746" i="29"/>
  <c r="K745" i="29"/>
  <c r="J745" i="29"/>
  <c r="I745" i="29"/>
  <c r="H744" i="29"/>
  <c r="H743" i="29"/>
  <c r="K742" i="29"/>
  <c r="J742" i="29"/>
  <c r="I742" i="29"/>
  <c r="H741" i="29"/>
  <c r="H740" i="29"/>
  <c r="K739" i="29"/>
  <c r="J739" i="29"/>
  <c r="I739" i="29"/>
  <c r="H738" i="29"/>
  <c r="H739" i="29" s="1"/>
  <c r="K737" i="29"/>
  <c r="J737" i="29"/>
  <c r="I737" i="29"/>
  <c r="H736" i="29"/>
  <c r="H735" i="29"/>
  <c r="K734" i="29"/>
  <c r="J734" i="29"/>
  <c r="I734" i="29"/>
  <c r="H733" i="29"/>
  <c r="H732" i="29"/>
  <c r="K731" i="29"/>
  <c r="J731" i="29"/>
  <c r="I731" i="29"/>
  <c r="H730" i="29"/>
  <c r="H729" i="29"/>
  <c r="K728" i="29"/>
  <c r="J728" i="29"/>
  <c r="I728" i="29"/>
  <c r="H727" i="29"/>
  <c r="H728" i="29" s="1"/>
  <c r="K726" i="29"/>
  <c r="J726" i="29"/>
  <c r="I726" i="29"/>
  <c r="H725" i="29"/>
  <c r="H724" i="29"/>
  <c r="H723" i="29"/>
  <c r="K722" i="29"/>
  <c r="J722" i="29"/>
  <c r="I722" i="29"/>
  <c r="H721" i="29"/>
  <c r="H722" i="29" s="1"/>
  <c r="K720" i="29"/>
  <c r="J720" i="29"/>
  <c r="I720" i="29"/>
  <c r="H719" i="29"/>
  <c r="H720" i="29" s="1"/>
  <c r="K718" i="29"/>
  <c r="J718" i="29"/>
  <c r="I718" i="29"/>
  <c r="H717" i="29"/>
  <c r="H716" i="29"/>
  <c r="H715" i="29"/>
  <c r="K714" i="29"/>
  <c r="J714" i="29"/>
  <c r="I714" i="29"/>
  <c r="H713" i="29"/>
  <c r="H714" i="29" s="1"/>
  <c r="K712" i="29"/>
  <c r="J712" i="29"/>
  <c r="I712" i="29"/>
  <c r="H711" i="29"/>
  <c r="H710" i="29"/>
  <c r="K709" i="29"/>
  <c r="J709" i="29"/>
  <c r="I709" i="29"/>
  <c r="H708" i="29"/>
  <c r="H709" i="29" s="1"/>
  <c r="K707" i="29"/>
  <c r="J707" i="29"/>
  <c r="I707" i="29"/>
  <c r="H706" i="29"/>
  <c r="H707" i="29" s="1"/>
  <c r="K701" i="29"/>
  <c r="J701" i="29"/>
  <c r="I701" i="29"/>
  <c r="H700" i="29"/>
  <c r="H699" i="29"/>
  <c r="K698" i="29"/>
  <c r="J698" i="29"/>
  <c r="I698" i="29"/>
  <c r="H697" i="29"/>
  <c r="H698" i="29" s="1"/>
  <c r="K696" i="29"/>
  <c r="J696" i="29"/>
  <c r="I696" i="29"/>
  <c r="H695" i="29"/>
  <c r="H694" i="29"/>
  <c r="H693" i="29"/>
  <c r="H692" i="29"/>
  <c r="K689" i="29"/>
  <c r="K690" i="29" s="1"/>
  <c r="J689" i="29"/>
  <c r="J690" i="29" s="1"/>
  <c r="I689" i="29"/>
  <c r="I690" i="29" s="1"/>
  <c r="H688" i="29"/>
  <c r="H689" i="29" s="1"/>
  <c r="H690" i="29" s="1"/>
  <c r="K685" i="29"/>
  <c r="J685" i="29"/>
  <c r="I685" i="29"/>
  <c r="H684" i="29"/>
  <c r="H683" i="29"/>
  <c r="K682" i="29"/>
  <c r="J682" i="29"/>
  <c r="I682" i="29"/>
  <c r="H681" i="29"/>
  <c r="H680" i="29"/>
  <c r="K679" i="29"/>
  <c r="J679" i="29"/>
  <c r="I679" i="29"/>
  <c r="H678" i="29"/>
  <c r="H679" i="29" s="1"/>
  <c r="K677" i="29"/>
  <c r="J677" i="29"/>
  <c r="I677" i="29"/>
  <c r="H676" i="29"/>
  <c r="H677" i="29" s="1"/>
  <c r="K675" i="29"/>
  <c r="J675" i="29"/>
  <c r="I675" i="29"/>
  <c r="H674" i="29"/>
  <c r="H673" i="29"/>
  <c r="K670" i="29"/>
  <c r="J670" i="29"/>
  <c r="I670" i="29"/>
  <c r="H669" i="29"/>
  <c r="H670" i="29" s="1"/>
  <c r="K668" i="29"/>
  <c r="J668" i="29"/>
  <c r="I668" i="29"/>
  <c r="H667" i="29"/>
  <c r="H666" i="29"/>
  <c r="K665" i="29"/>
  <c r="J665" i="29"/>
  <c r="I665" i="29"/>
  <c r="H664" i="29"/>
  <c r="H663" i="29"/>
  <c r="H662" i="29"/>
  <c r="H661" i="29"/>
  <c r="K660" i="29"/>
  <c r="J660" i="29"/>
  <c r="I660" i="29"/>
  <c r="H659" i="29"/>
  <c r="H658" i="29"/>
  <c r="H657" i="29"/>
  <c r="H656" i="29"/>
  <c r="K655" i="29"/>
  <c r="J655" i="29"/>
  <c r="I655" i="29"/>
  <c r="H654" i="29"/>
  <c r="H653" i="29"/>
  <c r="K652" i="29"/>
  <c r="J652" i="29"/>
  <c r="I652" i="29"/>
  <c r="H651" i="29"/>
  <c r="H650" i="29"/>
  <c r="H649" i="29"/>
  <c r="H648" i="29"/>
  <c r="H647" i="29"/>
  <c r="K644" i="29"/>
  <c r="J644" i="29"/>
  <c r="I644" i="29"/>
  <c r="H644" i="29"/>
  <c r="K641" i="29"/>
  <c r="J641" i="29"/>
  <c r="I641" i="29"/>
  <c r="H641" i="29"/>
  <c r="K637" i="29"/>
  <c r="J637" i="29"/>
  <c r="I637" i="29"/>
  <c r="H636" i="29"/>
  <c r="H635" i="29"/>
  <c r="H634" i="29"/>
  <c r="K633" i="29"/>
  <c r="J633" i="29"/>
  <c r="I633" i="29"/>
  <c r="H632" i="29"/>
  <c r="H633" i="29" s="1"/>
  <c r="K631" i="29"/>
  <c r="J631" i="29"/>
  <c r="I631" i="29"/>
  <c r="H630" i="29"/>
  <c r="K629" i="29"/>
  <c r="J629" i="29"/>
  <c r="I629" i="29"/>
  <c r="H628" i="29"/>
  <c r="H627" i="29"/>
  <c r="H626" i="29"/>
  <c r="H625" i="29"/>
  <c r="H624" i="29"/>
  <c r="H623" i="29"/>
  <c r="K622" i="29"/>
  <c r="J622" i="29"/>
  <c r="I622" i="29"/>
  <c r="H621" i="29"/>
  <c r="H622" i="29" s="1"/>
  <c r="K620" i="29"/>
  <c r="J620" i="29"/>
  <c r="I620" i="29"/>
  <c r="H619" i="29"/>
  <c r="H618" i="29"/>
  <c r="K617" i="29"/>
  <c r="J617" i="29"/>
  <c r="I617" i="29"/>
  <c r="H616" i="29"/>
  <c r="H615" i="29"/>
  <c r="K614" i="29"/>
  <c r="J614" i="29"/>
  <c r="I614" i="29"/>
  <c r="H613" i="29"/>
  <c r="H612" i="29"/>
  <c r="K611" i="29"/>
  <c r="J611" i="29"/>
  <c r="I611" i="29"/>
  <c r="H610" i="29"/>
  <c r="K609" i="29"/>
  <c r="J609" i="29"/>
  <c r="I609" i="29"/>
  <c r="H609" i="29" s="1"/>
  <c r="H608" i="29"/>
  <c r="K607" i="29"/>
  <c r="J607" i="29"/>
  <c r="I607" i="29"/>
  <c r="H606" i="29"/>
  <c r="K605" i="29"/>
  <c r="J605" i="29"/>
  <c r="I605" i="29"/>
  <c r="H604" i="29"/>
  <c r="H603" i="29"/>
  <c r="K602" i="29"/>
  <c r="J602" i="29"/>
  <c r="I602" i="29"/>
  <c r="H601" i="29"/>
  <c r="H600" i="29"/>
  <c r="H599" i="29"/>
  <c r="K598" i="29"/>
  <c r="J598" i="29"/>
  <c r="I598" i="29"/>
  <c r="H597" i="29"/>
  <c r="H596" i="29"/>
  <c r="K595" i="29"/>
  <c r="J595" i="29"/>
  <c r="I595" i="29"/>
  <c r="H594" i="29"/>
  <c r="H593" i="29"/>
  <c r="H592" i="29"/>
  <c r="K591" i="29"/>
  <c r="J591" i="29"/>
  <c r="I591" i="29"/>
  <c r="H590" i="29"/>
  <c r="H589" i="29"/>
  <c r="H588" i="29"/>
  <c r="K587" i="29"/>
  <c r="J587" i="29"/>
  <c r="I587" i="29"/>
  <c r="H586" i="29"/>
  <c r="H585" i="29"/>
  <c r="H584" i="29"/>
  <c r="H583" i="29"/>
  <c r="H582" i="29"/>
  <c r="K581" i="29"/>
  <c r="J581" i="29"/>
  <c r="I581" i="29"/>
  <c r="H580" i="29"/>
  <c r="H579" i="29"/>
  <c r="H578" i="29"/>
  <c r="K577" i="29"/>
  <c r="J577" i="29"/>
  <c r="I577" i="29"/>
  <c r="H576" i="29"/>
  <c r="H575" i="29"/>
  <c r="H574" i="29"/>
  <c r="H573" i="29"/>
  <c r="H572" i="29"/>
  <c r="H571" i="29"/>
  <c r="K570" i="29"/>
  <c r="J570" i="29"/>
  <c r="I570" i="29"/>
  <c r="H569" i="29"/>
  <c r="H568" i="29"/>
  <c r="H567" i="29"/>
  <c r="H566" i="29"/>
  <c r="K563" i="29"/>
  <c r="J563" i="29"/>
  <c r="I563" i="29"/>
  <c r="H562" i="29"/>
  <c r="H561" i="29"/>
  <c r="K560" i="29"/>
  <c r="J560" i="29"/>
  <c r="I560" i="29"/>
  <c r="H560" i="29"/>
  <c r="K556" i="29"/>
  <c r="J556" i="29"/>
  <c r="I556" i="29"/>
  <c r="H555" i="29"/>
  <c r="H554" i="29"/>
  <c r="K553" i="29"/>
  <c r="J553" i="29"/>
  <c r="I553" i="29"/>
  <c r="H552" i="29"/>
  <c r="H551" i="29"/>
  <c r="K550" i="29"/>
  <c r="J550" i="29"/>
  <c r="I550" i="29"/>
  <c r="H549" i="29"/>
  <c r="H548" i="29"/>
  <c r="K547" i="29"/>
  <c r="J547" i="29"/>
  <c r="I547" i="29"/>
  <c r="H546" i="29"/>
  <c r="H545" i="29"/>
  <c r="K544" i="29"/>
  <c r="J544" i="29"/>
  <c r="I544" i="29"/>
  <c r="H543" i="29"/>
  <c r="H542" i="29"/>
  <c r="K541" i="29"/>
  <c r="J541" i="29"/>
  <c r="I541" i="29"/>
  <c r="H540" i="29"/>
  <c r="H539" i="29"/>
  <c r="K538" i="29"/>
  <c r="J538" i="29"/>
  <c r="I538" i="29"/>
  <c r="H537" i="29"/>
  <c r="H536" i="29"/>
  <c r="K535" i="29"/>
  <c r="J535" i="29"/>
  <c r="I535" i="29"/>
  <c r="H534" i="29"/>
  <c r="H533" i="29"/>
  <c r="H532" i="29"/>
  <c r="H531" i="29"/>
  <c r="K530" i="29"/>
  <c r="J530" i="29"/>
  <c r="I530" i="29"/>
  <c r="H529" i="29"/>
  <c r="H528" i="29"/>
  <c r="K527" i="29"/>
  <c r="J527" i="29"/>
  <c r="I527" i="29"/>
  <c r="H526" i="29"/>
  <c r="H525" i="29"/>
  <c r="K524" i="29"/>
  <c r="J524" i="29"/>
  <c r="I524" i="29"/>
  <c r="H523" i="29"/>
  <c r="H522" i="29"/>
  <c r="K521" i="29"/>
  <c r="J521" i="29"/>
  <c r="I521" i="29"/>
  <c r="H520" i="29"/>
  <c r="H519" i="29"/>
  <c r="H518" i="29"/>
  <c r="H517" i="29"/>
  <c r="K509" i="29"/>
  <c r="J509" i="29"/>
  <c r="I509" i="29"/>
  <c r="H508" i="29"/>
  <c r="H507" i="29"/>
  <c r="H506" i="29"/>
  <c r="K505" i="29"/>
  <c r="J505" i="29"/>
  <c r="I505" i="29"/>
  <c r="H504" i="29"/>
  <c r="H503" i="29"/>
  <c r="H502" i="29"/>
  <c r="K501" i="29"/>
  <c r="J501" i="29"/>
  <c r="I501" i="29"/>
  <c r="H500" i="29"/>
  <c r="H501" i="29" s="1"/>
  <c r="K499" i="29"/>
  <c r="J499" i="29"/>
  <c r="I499" i="29"/>
  <c r="H498" i="29"/>
  <c r="H499" i="29" s="1"/>
  <c r="K497" i="29"/>
  <c r="J497" i="29"/>
  <c r="I497" i="29"/>
  <c r="H496" i="29"/>
  <c r="H497" i="29" s="1"/>
  <c r="K495" i="29"/>
  <c r="J495" i="29"/>
  <c r="I495" i="29"/>
  <c r="H494" i="29"/>
  <c r="H495" i="29" s="1"/>
  <c r="K493" i="29"/>
  <c r="J493" i="29"/>
  <c r="I493" i="29"/>
  <c r="H492" i="29"/>
  <c r="H493" i="29" s="1"/>
  <c r="K491" i="29"/>
  <c r="J491" i="29"/>
  <c r="I491" i="29"/>
  <c r="H490" i="29"/>
  <c r="H491" i="29" s="1"/>
  <c r="K489" i="29"/>
  <c r="J489" i="29"/>
  <c r="I489" i="29"/>
  <c r="H488" i="29"/>
  <c r="H489" i="29" s="1"/>
  <c r="K487" i="29"/>
  <c r="J487" i="29"/>
  <c r="I487" i="29"/>
  <c r="H486" i="29"/>
  <c r="H485" i="29"/>
  <c r="K484" i="29"/>
  <c r="J484" i="29"/>
  <c r="I484" i="29"/>
  <c r="H483" i="29"/>
  <c r="H482" i="29"/>
  <c r="K481" i="29"/>
  <c r="J481" i="29"/>
  <c r="I481" i="29"/>
  <c r="H480" i="29"/>
  <c r="H479" i="29"/>
  <c r="H478" i="29"/>
  <c r="K477" i="29"/>
  <c r="J477" i="29"/>
  <c r="I477" i="29"/>
  <c r="H476" i="29"/>
  <c r="H475" i="29"/>
  <c r="K472" i="29"/>
  <c r="J472" i="29"/>
  <c r="I472" i="29"/>
  <c r="H471" i="29"/>
  <c r="H470" i="29"/>
  <c r="K469" i="29"/>
  <c r="J469" i="29"/>
  <c r="I469" i="29"/>
  <c r="H468" i="29"/>
  <c r="H467" i="29"/>
  <c r="H466" i="29"/>
  <c r="K465" i="29"/>
  <c r="J465" i="29"/>
  <c r="I465" i="29"/>
  <c r="H464" i="29"/>
  <c r="H463" i="29"/>
  <c r="K462" i="29"/>
  <c r="J462" i="29"/>
  <c r="I462" i="29"/>
  <c r="H461" i="29"/>
  <c r="H462" i="29" s="1"/>
  <c r="K460" i="29"/>
  <c r="J460" i="29"/>
  <c r="I460" i="29"/>
  <c r="H459" i="29"/>
  <c r="H460" i="29" s="1"/>
  <c r="K458" i="29"/>
  <c r="J458" i="29"/>
  <c r="I458" i="29"/>
  <c r="H457" i="29"/>
  <c r="H456" i="29"/>
  <c r="H458" i="29" s="1"/>
  <c r="K455" i="29"/>
  <c r="J455" i="29"/>
  <c r="I455" i="29"/>
  <c r="H454" i="29"/>
  <c r="H453" i="29"/>
  <c r="K452" i="29"/>
  <c r="J452" i="29"/>
  <c r="I452" i="29"/>
  <c r="H451" i="29"/>
  <c r="H452" i="29" s="1"/>
  <c r="K450" i="29"/>
  <c r="J450" i="29"/>
  <c r="I450" i="29"/>
  <c r="H449" i="29"/>
  <c r="H450" i="29" s="1"/>
  <c r="K448" i="29"/>
  <c r="J448" i="29"/>
  <c r="I448" i="29"/>
  <c r="H447" i="29"/>
  <c r="H446" i="29"/>
  <c r="K445" i="29"/>
  <c r="J445" i="29"/>
  <c r="I445" i="29"/>
  <c r="H444" i="29"/>
  <c r="H443" i="29"/>
  <c r="K440" i="29"/>
  <c r="J440" i="29"/>
  <c r="I440" i="29"/>
  <c r="H439" i="29"/>
  <c r="H440" i="29" s="1"/>
  <c r="K438" i="29"/>
  <c r="J438" i="29"/>
  <c r="I438" i="29"/>
  <c r="H437" i="29"/>
  <c r="H436" i="29"/>
  <c r="K435" i="29"/>
  <c r="J435" i="29"/>
  <c r="I435" i="29"/>
  <c r="H434" i="29"/>
  <c r="H433" i="29"/>
  <c r="K432" i="29"/>
  <c r="J432" i="29"/>
  <c r="I432" i="29"/>
  <c r="H431" i="29"/>
  <c r="H432" i="29" s="1"/>
  <c r="K430" i="29"/>
  <c r="J430" i="29"/>
  <c r="I430" i="29"/>
  <c r="H429" i="29"/>
  <c r="H430" i="29" s="1"/>
  <c r="K428" i="29"/>
  <c r="J428" i="29"/>
  <c r="I428" i="29"/>
  <c r="H427" i="29"/>
  <c r="H426" i="29"/>
  <c r="K425" i="29"/>
  <c r="J425" i="29"/>
  <c r="I425" i="29"/>
  <c r="H424" i="29"/>
  <c r="H423" i="29"/>
  <c r="K415" i="29"/>
  <c r="J415" i="29"/>
  <c r="I415" i="29"/>
  <c r="H414" i="29"/>
  <c r="H415" i="29" s="1"/>
  <c r="K413" i="29"/>
  <c r="J413" i="29"/>
  <c r="I413" i="29"/>
  <c r="H412" i="29"/>
  <c r="H413" i="29" s="1"/>
  <c r="K411" i="29"/>
  <c r="J411" i="29"/>
  <c r="I411" i="29"/>
  <c r="H410" i="29"/>
  <c r="H411" i="29" s="1"/>
  <c r="K409" i="29"/>
  <c r="J409" i="29"/>
  <c r="I409" i="29"/>
  <c r="H408" i="29"/>
  <c r="H407" i="29"/>
  <c r="K406" i="29"/>
  <c r="J406" i="29"/>
  <c r="I406" i="29"/>
  <c r="H405" i="29"/>
  <c r="H404" i="29"/>
  <c r="K403" i="29"/>
  <c r="J403" i="29"/>
  <c r="I403" i="29"/>
  <c r="H402" i="29"/>
  <c r="H401" i="29"/>
  <c r="K400" i="29"/>
  <c r="J400" i="29"/>
  <c r="I400" i="29"/>
  <c r="H399" i="29"/>
  <c r="H398" i="29"/>
  <c r="K397" i="29"/>
  <c r="J397" i="29"/>
  <c r="I397" i="29"/>
  <c r="H396" i="29"/>
  <c r="H395" i="29"/>
  <c r="K394" i="29"/>
  <c r="J394" i="29"/>
  <c r="I394" i="29"/>
  <c r="H393" i="29"/>
  <c r="H392" i="29"/>
  <c r="K391" i="29"/>
  <c r="J391" i="29"/>
  <c r="I391" i="29"/>
  <c r="H390" i="29"/>
  <c r="H391" i="29" s="1"/>
  <c r="K389" i="29"/>
  <c r="J389" i="29"/>
  <c r="I389" i="29"/>
  <c r="H388" i="29"/>
  <c r="H389" i="29" s="1"/>
  <c r="K387" i="29"/>
  <c r="J387" i="29"/>
  <c r="I387" i="29"/>
  <c r="H386" i="29"/>
  <c r="H387" i="29" s="1"/>
  <c r="K385" i="29"/>
  <c r="J385" i="29"/>
  <c r="I385" i="29"/>
  <c r="H384" i="29"/>
  <c r="H385" i="29" s="1"/>
  <c r="K383" i="29"/>
  <c r="J383" i="29"/>
  <c r="I383" i="29"/>
  <c r="H382" i="29"/>
  <c r="H381" i="29"/>
  <c r="K380" i="29"/>
  <c r="J380" i="29"/>
  <c r="I380" i="29"/>
  <c r="H379" i="29"/>
  <c r="H380" i="29" s="1"/>
  <c r="K378" i="29"/>
  <c r="J378" i="29"/>
  <c r="I378" i="29"/>
  <c r="H377" i="29"/>
  <c r="H376" i="29"/>
  <c r="K375" i="29"/>
  <c r="J375" i="29"/>
  <c r="I375" i="29"/>
  <c r="H374" i="29"/>
  <c r="H373" i="29"/>
  <c r="K372" i="29"/>
  <c r="J372" i="29"/>
  <c r="I372" i="29"/>
  <c r="H371" i="29"/>
  <c r="H370" i="29"/>
  <c r="K369" i="29"/>
  <c r="J369" i="29"/>
  <c r="I369" i="29"/>
  <c r="H368" i="29"/>
  <c r="H367" i="29"/>
  <c r="K366" i="29"/>
  <c r="J366" i="29"/>
  <c r="I366" i="29"/>
  <c r="H365" i="29"/>
  <c r="H364" i="29"/>
  <c r="K363" i="29"/>
  <c r="I363" i="29"/>
  <c r="H362" i="29"/>
  <c r="H363" i="29" s="1"/>
  <c r="K361" i="29"/>
  <c r="J361" i="29"/>
  <c r="I361" i="29"/>
  <c r="H360" i="29"/>
  <c r="H361" i="29" s="1"/>
  <c r="K357" i="29"/>
  <c r="J357" i="29"/>
  <c r="I357" i="29"/>
  <c r="H356" i="29"/>
  <c r="H355" i="29"/>
  <c r="H354" i="29"/>
  <c r="H352" i="29"/>
  <c r="H351" i="29"/>
  <c r="H350" i="29"/>
  <c r="K349" i="29"/>
  <c r="J349" i="29"/>
  <c r="I349" i="29"/>
  <c r="H348" i="29"/>
  <c r="H349" i="29" s="1"/>
  <c r="K347" i="29"/>
  <c r="J347" i="29"/>
  <c r="I347" i="29"/>
  <c r="H346" i="29"/>
  <c r="H345" i="29"/>
  <c r="K344" i="29"/>
  <c r="J344" i="29"/>
  <c r="I344" i="29"/>
  <c r="H343" i="29"/>
  <c r="H344" i="29" s="1"/>
  <c r="K340" i="29"/>
  <c r="J340" i="29"/>
  <c r="I340" i="29"/>
  <c r="H339" i="29"/>
  <c r="H340" i="29" s="1"/>
  <c r="K338" i="29"/>
  <c r="J338" i="29"/>
  <c r="I338" i="29"/>
  <c r="H337" i="29"/>
  <c r="H338" i="29" s="1"/>
  <c r="K336" i="29"/>
  <c r="J336" i="29"/>
  <c r="I336" i="29"/>
  <c r="H335" i="29"/>
  <c r="H336" i="29" s="1"/>
  <c r="K334" i="29"/>
  <c r="J334" i="29"/>
  <c r="I334" i="29"/>
  <c r="H333" i="29"/>
  <c r="H334" i="29" s="1"/>
  <c r="K332" i="29"/>
  <c r="J332" i="29"/>
  <c r="I332" i="29"/>
  <c r="H331" i="29"/>
  <c r="H330" i="29"/>
  <c r="K329" i="29"/>
  <c r="J329" i="29"/>
  <c r="I329" i="29"/>
  <c r="H328" i="29"/>
  <c r="H327" i="29"/>
  <c r="H326" i="29"/>
  <c r="K325" i="29"/>
  <c r="J325" i="29"/>
  <c r="I325" i="29"/>
  <c r="H324" i="29"/>
  <c r="H323" i="29"/>
  <c r="H322" i="29"/>
  <c r="K317" i="29"/>
  <c r="J317" i="29"/>
  <c r="I317" i="29"/>
  <c r="H316" i="29"/>
  <c r="H317" i="29" s="1"/>
  <c r="K315" i="29"/>
  <c r="J315" i="29"/>
  <c r="I315" i="29"/>
  <c r="H314" i="29"/>
  <c r="H315" i="29" s="1"/>
  <c r="K313" i="29"/>
  <c r="J313" i="29"/>
  <c r="I313" i="29"/>
  <c r="H312" i="29"/>
  <c r="H313" i="29" s="1"/>
  <c r="K311" i="29"/>
  <c r="J311" i="29"/>
  <c r="I311" i="29"/>
  <c r="H310" i="29"/>
  <c r="H311" i="29" s="1"/>
  <c r="K307" i="29"/>
  <c r="J307" i="29"/>
  <c r="I307" i="29"/>
  <c r="H306" i="29"/>
  <c r="H305" i="29"/>
  <c r="K304" i="29"/>
  <c r="J304" i="29"/>
  <c r="I304" i="29"/>
  <c r="H303" i="29"/>
  <c r="H302" i="29"/>
  <c r="K301" i="29"/>
  <c r="J301" i="29"/>
  <c r="I301" i="29"/>
  <c r="H300" i="29"/>
  <c r="H301" i="29" s="1"/>
  <c r="K299" i="29"/>
  <c r="J299" i="29"/>
  <c r="I299" i="29"/>
  <c r="H298" i="29"/>
  <c r="H297" i="29"/>
  <c r="H296" i="29"/>
  <c r="K291" i="29"/>
  <c r="J291" i="29"/>
  <c r="I291" i="29"/>
  <c r="H290" i="29"/>
  <c r="H289" i="29"/>
  <c r="K288" i="29"/>
  <c r="J288" i="29"/>
  <c r="I288" i="29"/>
  <c r="H287" i="29"/>
  <c r="H286" i="29"/>
  <c r="K285" i="29"/>
  <c r="J285" i="29"/>
  <c r="I285" i="29"/>
  <c r="H284" i="29"/>
  <c r="H283" i="29"/>
  <c r="K280" i="29"/>
  <c r="J280" i="29"/>
  <c r="I280" i="29"/>
  <c r="H279" i="29"/>
  <c r="H278" i="29"/>
  <c r="H277" i="29"/>
  <c r="K276" i="29"/>
  <c r="J276" i="29"/>
  <c r="I276" i="29"/>
  <c r="H275" i="29"/>
  <c r="H276" i="29" s="1"/>
  <c r="K274" i="29"/>
  <c r="J274" i="29"/>
  <c r="I274" i="29"/>
  <c r="H273" i="29"/>
  <c r="H272" i="29"/>
  <c r="K271" i="29"/>
  <c r="J271" i="29"/>
  <c r="I271" i="29"/>
  <c r="H270" i="29"/>
  <c r="H271" i="29" s="1"/>
  <c r="K269" i="29"/>
  <c r="J269" i="29"/>
  <c r="I269" i="29"/>
  <c r="H268" i="29"/>
  <c r="H269" i="29" s="1"/>
  <c r="K267" i="29"/>
  <c r="J267" i="29"/>
  <c r="I267" i="29"/>
  <c r="H266" i="29"/>
  <c r="H265" i="29"/>
  <c r="H264" i="29"/>
  <c r="K263" i="29"/>
  <c r="J263" i="29"/>
  <c r="I263" i="29"/>
  <c r="H262" i="29"/>
  <c r="H261" i="29"/>
  <c r="K258" i="29"/>
  <c r="J258" i="29"/>
  <c r="I258" i="29"/>
  <c r="H257" i="29"/>
  <c r="H256" i="29"/>
  <c r="K255" i="29"/>
  <c r="J255" i="29"/>
  <c r="I255" i="29"/>
  <c r="H254" i="29"/>
  <c r="H253" i="29"/>
  <c r="K252" i="29"/>
  <c r="J252" i="29"/>
  <c r="I252" i="29"/>
  <c r="H251" i="29"/>
  <c r="H252" i="29" s="1"/>
  <c r="H249" i="29"/>
  <c r="H248" i="29"/>
  <c r="H247" i="29"/>
  <c r="K246" i="29"/>
  <c r="J246" i="29"/>
  <c r="I246" i="29"/>
  <c r="H245" i="29"/>
  <c r="H244" i="29"/>
  <c r="H243" i="29"/>
  <c r="H242" i="29"/>
  <c r="H241" i="29"/>
  <c r="K240" i="29"/>
  <c r="J240" i="29"/>
  <c r="I240" i="29"/>
  <c r="H239" i="29"/>
  <c r="H238" i="29"/>
  <c r="H236" i="29"/>
  <c r="H235" i="29"/>
  <c r="K234" i="29"/>
  <c r="J234" i="29"/>
  <c r="I234" i="29"/>
  <c r="H233" i="29"/>
  <c r="H232" i="29"/>
  <c r="K231" i="29"/>
  <c r="J231" i="29"/>
  <c r="I231" i="29"/>
  <c r="H230" i="29"/>
  <c r="H229" i="29"/>
  <c r="H228" i="29"/>
  <c r="H227" i="29"/>
  <c r="H226" i="29"/>
  <c r="K225" i="29"/>
  <c r="J225" i="29"/>
  <c r="I225" i="29"/>
  <c r="H224" i="29"/>
  <c r="H223" i="29"/>
  <c r="H222" i="29"/>
  <c r="H220" i="29"/>
  <c r="H219" i="29"/>
  <c r="K218" i="29"/>
  <c r="J218" i="29"/>
  <c r="I218" i="29"/>
  <c r="H217" i="29"/>
  <c r="H216" i="29"/>
  <c r="H215" i="29"/>
  <c r="K207" i="29"/>
  <c r="J207" i="29"/>
  <c r="I207" i="29"/>
  <c r="H206" i="29"/>
  <c r="H207" i="29" s="1"/>
  <c r="K205" i="29"/>
  <c r="K208" i="29" s="1"/>
  <c r="K209" i="29" s="1"/>
  <c r="J205" i="29"/>
  <c r="J208" i="29" s="1"/>
  <c r="J209" i="29" s="1"/>
  <c r="I205" i="29"/>
  <c r="I208" i="29" s="1"/>
  <c r="I209" i="29" s="1"/>
  <c r="H204" i="29"/>
  <c r="H203" i="29"/>
  <c r="K198" i="29"/>
  <c r="J198" i="29"/>
  <c r="I198" i="29"/>
  <c r="H197" i="29"/>
  <c r="H196" i="29"/>
  <c r="K195" i="29"/>
  <c r="J195" i="29"/>
  <c r="I195" i="29"/>
  <c r="H194" i="29"/>
  <c r="K193" i="29"/>
  <c r="J193" i="29"/>
  <c r="I193" i="29"/>
  <c r="H192" i="29"/>
  <c r="H191" i="29"/>
  <c r="H190" i="29"/>
  <c r="K189" i="29"/>
  <c r="J189" i="29"/>
  <c r="I189" i="29"/>
  <c r="H188" i="29"/>
  <c r="H187" i="29"/>
  <c r="H186" i="29"/>
  <c r="K185" i="29"/>
  <c r="J185" i="29"/>
  <c r="I185" i="29"/>
  <c r="H184" i="29"/>
  <c r="H183" i="29"/>
  <c r="H182" i="29"/>
  <c r="K181" i="29"/>
  <c r="J181" i="29"/>
  <c r="I181" i="29"/>
  <c r="H180" i="29"/>
  <c r="H179" i="29"/>
  <c r="H178" i="29"/>
  <c r="K177" i="29"/>
  <c r="J177" i="29"/>
  <c r="I177" i="29"/>
  <c r="H176" i="29"/>
  <c r="H175" i="29"/>
  <c r="H174" i="29"/>
  <c r="K173" i="29"/>
  <c r="J173" i="29"/>
  <c r="I173" i="29"/>
  <c r="H172" i="29"/>
  <c r="H171" i="29"/>
  <c r="K170" i="29"/>
  <c r="J170" i="29"/>
  <c r="I170" i="29"/>
  <c r="H169" i="29"/>
  <c r="H168" i="29"/>
  <c r="K167" i="29"/>
  <c r="J167" i="29"/>
  <c r="I167" i="29"/>
  <c r="H166" i="29"/>
  <c r="H165" i="29"/>
  <c r="H164" i="29"/>
  <c r="K163" i="29"/>
  <c r="J163" i="29"/>
  <c r="I163" i="29"/>
  <c r="H162" i="29"/>
  <c r="H161" i="29"/>
  <c r="K160" i="29"/>
  <c r="J160" i="29"/>
  <c r="I160" i="29"/>
  <c r="H159" i="29"/>
  <c r="H158" i="29"/>
  <c r="K157" i="29"/>
  <c r="J157" i="29"/>
  <c r="I157" i="29"/>
  <c r="H156" i="29"/>
  <c r="H155" i="29"/>
  <c r="K154" i="29"/>
  <c r="J154" i="29"/>
  <c r="I154" i="29"/>
  <c r="H153" i="29"/>
  <c r="H152" i="29"/>
  <c r="H151" i="29"/>
  <c r="K150" i="29"/>
  <c r="J150" i="29"/>
  <c r="I150" i="29"/>
  <c r="H149" i="29"/>
  <c r="H148" i="29"/>
  <c r="K147" i="29"/>
  <c r="J147" i="29"/>
  <c r="I147" i="29"/>
  <c r="H146" i="29"/>
  <c r="H145" i="29"/>
  <c r="K144" i="29"/>
  <c r="J144" i="29"/>
  <c r="I144" i="29"/>
  <c r="H143" i="29"/>
  <c r="H142" i="29"/>
  <c r="H141" i="29"/>
  <c r="K140" i="29"/>
  <c r="J140" i="29"/>
  <c r="I140" i="29"/>
  <c r="H139" i="29"/>
  <c r="H138" i="29"/>
  <c r="K135" i="29"/>
  <c r="J135" i="29"/>
  <c r="I135" i="29"/>
  <c r="H134" i="29"/>
  <c r="H133" i="29"/>
  <c r="H132" i="29"/>
  <c r="K131" i="29"/>
  <c r="J131" i="29"/>
  <c r="I131" i="29"/>
  <c r="H130" i="29"/>
  <c r="H129" i="29"/>
  <c r="K128" i="29"/>
  <c r="J128" i="29"/>
  <c r="I128" i="29"/>
  <c r="H127" i="29"/>
  <c r="H126" i="29"/>
  <c r="K125" i="29"/>
  <c r="J125" i="29"/>
  <c r="I125" i="29"/>
  <c r="H124" i="29"/>
  <c r="H123" i="29"/>
  <c r="K122" i="29"/>
  <c r="J122" i="29"/>
  <c r="I122" i="29"/>
  <c r="H121" i="29"/>
  <c r="H120" i="29"/>
  <c r="K119" i="29"/>
  <c r="J119" i="29"/>
  <c r="I119" i="29"/>
  <c r="H118" i="29"/>
  <c r="H117" i="29"/>
  <c r="H116" i="29"/>
  <c r="K115" i="29"/>
  <c r="J115" i="29"/>
  <c r="I115" i="29"/>
  <c r="H114" i="29"/>
  <c r="H115" i="29" s="1"/>
  <c r="K113" i="29"/>
  <c r="J113" i="29"/>
  <c r="I113" i="29"/>
  <c r="H112" i="29"/>
  <c r="H111" i="29"/>
  <c r="K103" i="29"/>
  <c r="J103" i="29"/>
  <c r="I103" i="29"/>
  <c r="H102" i="29"/>
  <c r="H103" i="29" s="1"/>
  <c r="K101" i="29"/>
  <c r="J101" i="29"/>
  <c r="I101" i="29"/>
  <c r="H100" i="29"/>
  <c r="H101" i="29" s="1"/>
  <c r="K95" i="29"/>
  <c r="J95" i="29"/>
  <c r="I95" i="29"/>
  <c r="H94" i="29"/>
  <c r="H93" i="29"/>
  <c r="K92" i="29"/>
  <c r="J92" i="29"/>
  <c r="I92" i="29"/>
  <c r="H91" i="29"/>
  <c r="H90" i="29"/>
  <c r="H88" i="29"/>
  <c r="H87" i="29"/>
  <c r="H85" i="29"/>
  <c r="H84" i="29"/>
  <c r="K83" i="29"/>
  <c r="J83" i="29"/>
  <c r="I83" i="29"/>
  <c r="H82" i="29"/>
  <c r="H81" i="29"/>
  <c r="H80" i="29"/>
  <c r="H78" i="29"/>
  <c r="H77" i="29"/>
  <c r="H76" i="29"/>
  <c r="H74" i="29"/>
  <c r="H75" i="29" s="1"/>
  <c r="H72" i="29"/>
  <c r="H73" i="29" s="1"/>
  <c r="K71" i="29"/>
  <c r="J71" i="29"/>
  <c r="I71" i="29"/>
  <c r="H70" i="29"/>
  <c r="H71" i="29" s="1"/>
  <c r="H68" i="29"/>
  <c r="H69" i="29" s="1"/>
  <c r="K67" i="29"/>
  <c r="J67" i="29"/>
  <c r="I67" i="29"/>
  <c r="H66" i="29"/>
  <c r="H65" i="29"/>
  <c r="K60" i="29"/>
  <c r="J60" i="29"/>
  <c r="I60" i="29"/>
  <c r="H59" i="29"/>
  <c r="H58" i="29"/>
  <c r="K57" i="29"/>
  <c r="J57" i="29"/>
  <c r="I57" i="29"/>
  <c r="H56" i="29"/>
  <c r="H57" i="29" s="1"/>
  <c r="K55" i="29"/>
  <c r="J55" i="29"/>
  <c r="I55" i="29"/>
  <c r="H54" i="29"/>
  <c r="H55" i="29" s="1"/>
  <c r="K53" i="29"/>
  <c r="J53" i="29"/>
  <c r="I52" i="29"/>
  <c r="H52" i="29" s="1"/>
  <c r="I51" i="29"/>
  <c r="K46" i="29"/>
  <c r="K49" i="29" s="1"/>
  <c r="J46" i="29"/>
  <c r="J49" i="29" s="1"/>
  <c r="I46" i="29"/>
  <c r="I49" i="29" s="1"/>
  <c r="H45" i="29"/>
  <c r="H46" i="29" s="1"/>
  <c r="H49" i="29" s="1"/>
  <c r="K42" i="29"/>
  <c r="J42" i="29"/>
  <c r="I42" i="29"/>
  <c r="H41" i="29"/>
  <c r="H40" i="29"/>
  <c r="H39" i="29"/>
  <c r="H38" i="29"/>
  <c r="K37" i="29"/>
  <c r="J37" i="29"/>
  <c r="I37" i="29"/>
  <c r="H36" i="29"/>
  <c r="H35" i="29"/>
  <c r="H34" i="29"/>
  <c r="K33" i="29"/>
  <c r="J33" i="29"/>
  <c r="I33" i="29"/>
  <c r="H32" i="29"/>
  <c r="H31" i="29"/>
  <c r="K30" i="29"/>
  <c r="J30" i="29"/>
  <c r="I30" i="29"/>
  <c r="H29" i="29"/>
  <c r="H28" i="29"/>
  <c r="H26" i="29"/>
  <c r="H27" i="29" s="1"/>
  <c r="K25" i="29"/>
  <c r="J25" i="29"/>
  <c r="I25" i="29"/>
  <c r="H24" i="29"/>
  <c r="H25" i="29" s="1"/>
  <c r="K23" i="29"/>
  <c r="J23" i="29"/>
  <c r="I23" i="29"/>
  <c r="H22" i="29"/>
  <c r="H21" i="29"/>
  <c r="K20" i="29"/>
  <c r="J20" i="29"/>
  <c r="I20" i="29"/>
  <c r="H19" i="29"/>
  <c r="H20" i="29" s="1"/>
  <c r="K18" i="29"/>
  <c r="J18" i="29"/>
  <c r="I18" i="29"/>
  <c r="H17" i="29"/>
  <c r="H16" i="29"/>
  <c r="H15" i="29"/>
  <c r="H237" i="29" l="1"/>
  <c r="H999" i="29"/>
  <c r="H1022" i="29"/>
  <c r="I1276" i="29"/>
  <c r="I1277" i="29" s="1"/>
  <c r="H1282" i="29"/>
  <c r="H1285" i="29" s="1"/>
  <c r="H1286" i="29" s="1"/>
  <c r="H1275" i="29"/>
  <c r="I1153" i="29"/>
  <c r="H274" i="29"/>
  <c r="H288" i="29"/>
  <c r="H1076" i="29"/>
  <c r="J1276" i="29"/>
  <c r="J1277" i="29" s="1"/>
  <c r="K61" i="29"/>
  <c r="H95" i="29"/>
  <c r="H122" i="29"/>
  <c r="H144" i="29"/>
  <c r="H154" i="29"/>
  <c r="H177" i="29"/>
  <c r="H185" i="29"/>
  <c r="H193" i="29"/>
  <c r="H263" i="29"/>
  <c r="H291" i="29"/>
  <c r="H668" i="29"/>
  <c r="H742" i="29"/>
  <c r="H255" i="29"/>
  <c r="H1064" i="29"/>
  <c r="H60" i="29"/>
  <c r="H61" i="29" s="1"/>
  <c r="H246" i="29"/>
  <c r="H655" i="29"/>
  <c r="H731" i="29"/>
  <c r="H745" i="29"/>
  <c r="H1037" i="29"/>
  <c r="H1204" i="29"/>
  <c r="H30" i="29"/>
  <c r="H33" i="29"/>
  <c r="J61" i="29"/>
  <c r="H195" i="29"/>
  <c r="H353" i="29"/>
  <c r="H614" i="29"/>
  <c r="H1223" i="29"/>
  <c r="I61" i="29"/>
  <c r="J281" i="29"/>
  <c r="H737" i="29"/>
  <c r="H347" i="29"/>
  <c r="H605" i="29"/>
  <c r="H780" i="29"/>
  <c r="H898" i="29"/>
  <c r="H932" i="29"/>
  <c r="H938" i="29"/>
  <c r="H1073" i="29"/>
  <c r="J1142" i="29"/>
  <c r="H1141" i="29"/>
  <c r="K1153" i="29"/>
  <c r="H1226" i="29"/>
  <c r="H1272" i="29"/>
  <c r="J136" i="29"/>
  <c r="I199" i="29"/>
  <c r="H128" i="29"/>
  <c r="H140" i="29"/>
  <c r="H160" i="29"/>
  <c r="H170" i="29"/>
  <c r="H198" i="29"/>
  <c r="H240" i="29"/>
  <c r="H587" i="29"/>
  <c r="I671" i="29"/>
  <c r="H682" i="29"/>
  <c r="H777" i="29"/>
  <c r="H1029" i="29"/>
  <c r="H1095" i="29"/>
  <c r="K1181" i="29"/>
  <c r="H1237" i="29"/>
  <c r="H181" i="29"/>
  <c r="H299" i="29"/>
  <c r="I645" i="29"/>
  <c r="H595" i="29"/>
  <c r="H607" i="29"/>
  <c r="J757" i="29"/>
  <c r="H921" i="29"/>
  <c r="H1026" i="29"/>
  <c r="H1049" i="29"/>
  <c r="H1060" i="29"/>
  <c r="K1105" i="29"/>
  <c r="H1120" i="29"/>
  <c r="K1256" i="29"/>
  <c r="K1276" i="29"/>
  <c r="K1277" i="29" s="1"/>
  <c r="K1285" i="29"/>
  <c r="K1286" i="29" s="1"/>
  <c r="H189" i="29"/>
  <c r="K259" i="29"/>
  <c r="H267" i="29"/>
  <c r="J308" i="29"/>
  <c r="H37" i="29"/>
  <c r="H67" i="29"/>
  <c r="H86" i="29"/>
  <c r="H92" i="29"/>
  <c r="H131" i="29"/>
  <c r="K292" i="29"/>
  <c r="I318" i="29"/>
  <c r="H329" i="29"/>
  <c r="J416" i="29"/>
  <c r="H375" i="29"/>
  <c r="H397" i="29"/>
  <c r="H409" i="29"/>
  <c r="J441" i="29"/>
  <c r="H435" i="29"/>
  <c r="H438" i="29"/>
  <c r="H472" i="29"/>
  <c r="H509" i="29"/>
  <c r="K564" i="29"/>
  <c r="H538" i="29"/>
  <c r="H550" i="29"/>
  <c r="H581" i="29"/>
  <c r="H629" i="29"/>
  <c r="H785" i="29"/>
  <c r="H788" i="29"/>
  <c r="H791" i="29"/>
  <c r="J869" i="29"/>
  <c r="H868" i="29"/>
  <c r="H951" i="29"/>
  <c r="H966" i="29"/>
  <c r="H984" i="29"/>
  <c r="H989" i="29"/>
  <c r="H1007" i="29"/>
  <c r="I1181" i="29"/>
  <c r="H1164" i="29"/>
  <c r="H1181" i="29" s="1"/>
  <c r="H1192" i="29"/>
  <c r="I1013" i="29"/>
  <c r="H113" i="29"/>
  <c r="H147" i="29"/>
  <c r="H157" i="29"/>
  <c r="I292" i="29"/>
  <c r="H304" i="29"/>
  <c r="K318" i="29"/>
  <c r="K341" i="29"/>
  <c r="K358" i="29"/>
  <c r="H369" i="29"/>
  <c r="H383" i="29"/>
  <c r="H403" i="29"/>
  <c r="H425" i="29"/>
  <c r="H448" i="29"/>
  <c r="H465" i="29"/>
  <c r="H469" i="29"/>
  <c r="H481" i="29"/>
  <c r="H487" i="29"/>
  <c r="H505" i="29"/>
  <c r="H527" i="29"/>
  <c r="H544" i="29"/>
  <c r="H556" i="29"/>
  <c r="H591" i="29"/>
  <c r="H598" i="29"/>
  <c r="H611" i="29"/>
  <c r="H620" i="29"/>
  <c r="H637" i="29"/>
  <c r="J702" i="29"/>
  <c r="H773" i="29"/>
  <c r="H814" i="29"/>
  <c r="H847" i="29"/>
  <c r="H853" i="29"/>
  <c r="H876" i="29"/>
  <c r="K944" i="29"/>
  <c r="H1043" i="29"/>
  <c r="H1100" i="29"/>
  <c r="H89" i="29"/>
  <c r="J104" i="29"/>
  <c r="I136" i="29"/>
  <c r="H125" i="29"/>
  <c r="H163" i="29"/>
  <c r="H167" i="29"/>
  <c r="H173" i="29"/>
  <c r="H218" i="29"/>
  <c r="J259" i="29"/>
  <c r="H225" i="29"/>
  <c r="H231" i="29"/>
  <c r="H258" i="29"/>
  <c r="I281" i="29"/>
  <c r="H285" i="29"/>
  <c r="I308" i="29"/>
  <c r="I319" i="29" s="1"/>
  <c r="H325" i="29"/>
  <c r="H535" i="29"/>
  <c r="H577" i="29"/>
  <c r="H602" i="29"/>
  <c r="H631" i="29"/>
  <c r="H665" i="29"/>
  <c r="J686" i="29"/>
  <c r="H696" i="29"/>
  <c r="H749" i="29"/>
  <c r="H753" i="29"/>
  <c r="H770" i="29"/>
  <c r="K1238" i="29"/>
  <c r="J1256" i="29"/>
  <c r="H42" i="29"/>
  <c r="H83" i="29"/>
  <c r="J199" i="29"/>
  <c r="H205" i="29"/>
  <c r="H208" i="29" s="1"/>
  <c r="H209" i="29" s="1"/>
  <c r="H234" i="29"/>
  <c r="H250" i="29"/>
  <c r="K281" i="29"/>
  <c r="H280" i="29"/>
  <c r="J292" i="29"/>
  <c r="K757" i="29"/>
  <c r="J821" i="29"/>
  <c r="J870" i="29" s="1"/>
  <c r="H972" i="29"/>
  <c r="H978" i="29"/>
  <c r="K473" i="29"/>
  <c r="I821" i="29"/>
  <c r="I870" i="29" s="1"/>
  <c r="K96" i="29"/>
  <c r="H79" i="29"/>
  <c r="I104" i="29"/>
  <c r="H119" i="29"/>
  <c r="K136" i="29"/>
  <c r="H135" i="29"/>
  <c r="K199" i="29"/>
  <c r="H150" i="29"/>
  <c r="I259" i="29"/>
  <c r="I341" i="29"/>
  <c r="J358" i="29"/>
  <c r="J473" i="29"/>
  <c r="J510" i="29"/>
  <c r="K645" i="29"/>
  <c r="I702" i="29"/>
  <c r="H820" i="29"/>
  <c r="H840" i="29"/>
  <c r="I944" i="29"/>
  <c r="I1014" i="29" s="1"/>
  <c r="H948" i="29"/>
  <c r="J1065" i="29"/>
  <c r="H1276" i="29"/>
  <c r="H1277" i="29" s="1"/>
  <c r="H307" i="29"/>
  <c r="H318" i="29"/>
  <c r="H332" i="29"/>
  <c r="I358" i="29"/>
  <c r="I416" i="29"/>
  <c r="H366" i="29"/>
  <c r="H372" i="29"/>
  <c r="H394" i="29"/>
  <c r="H406" i="29"/>
  <c r="I441" i="29"/>
  <c r="H428" i="29"/>
  <c r="H445" i="29"/>
  <c r="H477" i="29"/>
  <c r="K510" i="29"/>
  <c r="H484" i="29"/>
  <c r="H521" i="29"/>
  <c r="H524" i="29"/>
  <c r="H547" i="29"/>
  <c r="H652" i="29"/>
  <c r="H675" i="29"/>
  <c r="K702" i="29"/>
  <c r="H701" i="29"/>
  <c r="H712" i="29"/>
  <c r="H718" i="29"/>
  <c r="H805" i="29"/>
  <c r="I869" i="29"/>
  <c r="H856" i="29"/>
  <c r="J944" i="29"/>
  <c r="H885" i="29"/>
  <c r="K1013" i="29"/>
  <c r="H992" i="29"/>
  <c r="H1004" i="29"/>
  <c r="I1065" i="29"/>
  <c r="H1116" i="29"/>
  <c r="I1142" i="29"/>
  <c r="I1154" i="29" s="1"/>
  <c r="I1155" i="29" s="1"/>
  <c r="J1153" i="29"/>
  <c r="H1198" i="29"/>
  <c r="H1211" i="29"/>
  <c r="H1244" i="29"/>
  <c r="I1303" i="29"/>
  <c r="I1304" i="29" s="1"/>
  <c r="H1299" i="29"/>
  <c r="K308" i="29"/>
  <c r="J318" i="29"/>
  <c r="J341" i="29"/>
  <c r="H357" i="29"/>
  <c r="K416" i="29"/>
  <c r="H378" i="29"/>
  <c r="H400" i="29"/>
  <c r="K441" i="29"/>
  <c r="I473" i="29"/>
  <c r="H455" i="29"/>
  <c r="I510" i="29"/>
  <c r="I564" i="29"/>
  <c r="H530" i="29"/>
  <c r="H541" i="29"/>
  <c r="H553" i="29"/>
  <c r="H563" i="29"/>
  <c r="H570" i="29"/>
  <c r="H617" i="29"/>
  <c r="J671" i="29"/>
  <c r="K671" i="29"/>
  <c r="K758" i="29" s="1"/>
  <c r="K759" i="29" s="1"/>
  <c r="H660" i="29"/>
  <c r="I686" i="29"/>
  <c r="H685" i="29"/>
  <c r="H726" i="29"/>
  <c r="H734" i="29"/>
  <c r="K869" i="29"/>
  <c r="H850" i="29"/>
  <c r="H901" i="29"/>
  <c r="J1013" i="29"/>
  <c r="H1012" i="29"/>
  <c r="K1065" i="29"/>
  <c r="K1142" i="29"/>
  <c r="H1148" i="29"/>
  <c r="H1153" i="29" s="1"/>
  <c r="H1201" i="29"/>
  <c r="H1216" i="29"/>
  <c r="I1256" i="29"/>
  <c r="H1253" i="29"/>
  <c r="K1303" i="29"/>
  <c r="K1304" i="29" s="1"/>
  <c r="H1302" i="29"/>
  <c r="I1105" i="29"/>
  <c r="J1105" i="29"/>
  <c r="H1130" i="29"/>
  <c r="H1138" i="29"/>
  <c r="I1238" i="29"/>
  <c r="H1185" i="29"/>
  <c r="H1189" i="29"/>
  <c r="H1195" i="29"/>
  <c r="I1266" i="29"/>
  <c r="H1266" i="29" s="1"/>
  <c r="I1285" i="29"/>
  <c r="I1286" i="29" s="1"/>
  <c r="J1181" i="29"/>
  <c r="J1238" i="29"/>
  <c r="J1303" i="29"/>
  <c r="J1304" i="29" s="1"/>
  <c r="H810" i="29"/>
  <c r="K821" i="29"/>
  <c r="H756" i="29"/>
  <c r="J564" i="29"/>
  <c r="J645" i="29"/>
  <c r="K686" i="29"/>
  <c r="I757" i="29"/>
  <c r="K43" i="29"/>
  <c r="K62" i="29" s="1"/>
  <c r="K106" i="29" s="1"/>
  <c r="H18" i="29"/>
  <c r="I43" i="29"/>
  <c r="H23" i="29"/>
  <c r="J43" i="29"/>
  <c r="J96" i="29"/>
  <c r="I53" i="29"/>
  <c r="I96" i="29"/>
  <c r="K104" i="29"/>
  <c r="H104" i="29"/>
  <c r="H51" i="29"/>
  <c r="H53" i="29" s="1"/>
  <c r="I1015" i="29" l="1"/>
  <c r="I200" i="29"/>
  <c r="I210" i="29" s="1"/>
  <c r="J758" i="29"/>
  <c r="J759" i="29" s="1"/>
  <c r="I758" i="29"/>
  <c r="I759" i="29" s="1"/>
  <c r="I511" i="29"/>
  <c r="I1106" i="29"/>
  <c r="K870" i="29"/>
  <c r="K200" i="29"/>
  <c r="K210" i="29" s="1"/>
  <c r="K1014" i="29"/>
  <c r="J319" i="29"/>
  <c r="J1014" i="29"/>
  <c r="J1015" i="29" s="1"/>
  <c r="H944" i="29"/>
  <c r="J1154" i="29"/>
  <c r="J1155" i="29" s="1"/>
  <c r="I105" i="29"/>
  <c r="H473" i="29"/>
  <c r="H1256" i="29"/>
  <c r="J511" i="29"/>
  <c r="J512" i="29" s="1"/>
  <c r="H136" i="29"/>
  <c r="H281" i="29"/>
  <c r="H1105" i="29"/>
  <c r="H686" i="29"/>
  <c r="I512" i="29"/>
  <c r="H292" i="29"/>
  <c r="K1154" i="29"/>
  <c r="K1155" i="29" s="1"/>
  <c r="K511" i="29"/>
  <c r="K512" i="29" s="1"/>
  <c r="H358" i="29"/>
  <c r="H1065" i="29"/>
  <c r="H441" i="29"/>
  <c r="J105" i="29"/>
  <c r="K105" i="29"/>
  <c r="J200" i="29"/>
  <c r="J210" i="29" s="1"/>
  <c r="H308" i="29"/>
  <c r="H319" i="29" s="1"/>
  <c r="H869" i="29"/>
  <c r="K293" i="29"/>
  <c r="K1267" i="29"/>
  <c r="K1305" i="29" s="1"/>
  <c r="K703" i="29"/>
  <c r="H821" i="29"/>
  <c r="H870" i="29" s="1"/>
  <c r="K1106" i="29"/>
  <c r="K1107" i="29" s="1"/>
  <c r="J417" i="29"/>
  <c r="H757" i="29"/>
  <c r="J1106" i="29"/>
  <c r="J1107" i="29" s="1"/>
  <c r="H1013" i="29"/>
  <c r="H1303" i="29"/>
  <c r="H1304" i="29" s="1"/>
  <c r="I62" i="29"/>
  <c r="H62" i="29" s="1"/>
  <c r="I293" i="29"/>
  <c r="H96" i="29"/>
  <c r="H105" i="29" s="1"/>
  <c r="H199" i="29"/>
  <c r="H43" i="29"/>
  <c r="H671" i="29"/>
  <c r="H645" i="29"/>
  <c r="K417" i="29"/>
  <c r="K319" i="29"/>
  <c r="H416" i="29"/>
  <c r="I703" i="29"/>
  <c r="J703" i="29"/>
  <c r="J1267" i="29"/>
  <c r="J1305" i="29" s="1"/>
  <c r="H564" i="29"/>
  <c r="H259" i="29"/>
  <c r="H1142" i="29"/>
  <c r="H1154" i="29" s="1"/>
  <c r="H1155" i="29" s="1"/>
  <c r="I417" i="29"/>
  <c r="H702" i="29"/>
  <c r="H341" i="29"/>
  <c r="H1238" i="29"/>
  <c r="H510" i="29"/>
  <c r="J293" i="29"/>
  <c r="I1267" i="29"/>
  <c r="I1305" i="29" s="1"/>
  <c r="J62" i="29"/>
  <c r="H758" i="29" l="1"/>
  <c r="H759" i="29" s="1"/>
  <c r="H1267" i="29"/>
  <c r="H1106" i="29"/>
  <c r="H1107" i="29" s="1"/>
  <c r="K1015" i="29"/>
  <c r="H200" i="29"/>
  <c r="H210" i="29" s="1"/>
  <c r="H1014" i="29"/>
  <c r="H1015" i="29" s="1"/>
  <c r="H511" i="29"/>
  <c r="H512" i="29" s="1"/>
  <c r="H293" i="29"/>
  <c r="I418" i="29"/>
  <c r="J106" i="29"/>
  <c r="J1306" i="29" s="1"/>
  <c r="H1305" i="29"/>
  <c r="H417" i="29"/>
  <c r="K418" i="29"/>
  <c r="I106" i="29"/>
  <c r="I1306" i="29" s="1"/>
  <c r="H106" i="29"/>
  <c r="H703" i="29"/>
  <c r="J418" i="29"/>
  <c r="K1306" i="29" l="1"/>
  <c r="H1306" i="29" s="1"/>
  <c r="H418" i="29"/>
</calcChain>
</file>

<file path=xl/sharedStrings.xml><?xml version="1.0" encoding="utf-8"?>
<sst xmlns="http://schemas.openxmlformats.org/spreadsheetml/2006/main" count="3317" uniqueCount="1074">
  <si>
    <t>Želvos miestelio bendruomeninės infrastruktūros gerinimas</t>
  </si>
  <si>
    <t>Dainavos bendruomeninės infrastruktūros gerinimas</t>
  </si>
  <si>
    <t>Vaikų dienos centrų kofinansavimas</t>
  </si>
  <si>
    <t>Jaunimo teisių apsauga</t>
  </si>
  <si>
    <t>Valstybės garantijų nuomininkams vykdymas</t>
  </si>
  <si>
    <t>Didesnės vertės gyvenamų patalpų dalies ir nuomininkams perduotų neatlygintinai nuosavybėn gyvenamųjų patalpų vertės skirtumo padengimas.</t>
  </si>
  <si>
    <t>Papildomų lengvatų teikimas socialiai remtiniems asmenims, paėmusiems lengvatinį būsto kreditą.</t>
  </si>
  <si>
    <t>Lengvatinių kreditų, suteikiamų savivaldybės paramos gyvenamiesiems namams, butams statyti arba pirkti fondo, grąžinimas.</t>
  </si>
  <si>
    <t>Viešųjų darbų administravimas</t>
  </si>
  <si>
    <t>Maisto gamybos išlaidos švietimo įstaigose</t>
  </si>
  <si>
    <t>Siesikų socialinių paslaugų ir krizių centro baigiamieji renovacijos darbai</t>
  </si>
  <si>
    <t>Socialinės reabilitacijos paslaugų neįgaliesiems bendruomenėje projektams finansuoti</t>
  </si>
  <si>
    <t>07.03.01.01</t>
  </si>
  <si>
    <t>07.02.01.01</t>
  </si>
  <si>
    <t>10.01.01.01</t>
  </si>
  <si>
    <t>Detaliųjų planų parengimas Ukmergės rajone</t>
  </si>
  <si>
    <t>01.06.01.13</t>
  </si>
  <si>
    <t>10.05.01.01</t>
  </si>
  <si>
    <t>09.08.01.09</t>
  </si>
  <si>
    <t>Mokymosi visą gyvenimą programa</t>
  </si>
  <si>
    <t>Vidiškių pagrindinės mokyklos katilinės remontas</t>
  </si>
  <si>
    <t>Meno mokyklos Dailės skyriaus pastato stogo remontas</t>
  </si>
  <si>
    <t>13</t>
  </si>
  <si>
    <t>16</t>
  </si>
  <si>
    <t>08.02.01.08</t>
  </si>
  <si>
    <t>08.02.01.09</t>
  </si>
  <si>
    <t>06.02.01.02</t>
  </si>
  <si>
    <t>13.34</t>
  </si>
  <si>
    <t>12.8</t>
  </si>
  <si>
    <t>12.7</t>
  </si>
  <si>
    <t>7</t>
  </si>
  <si>
    <t>Vaiko dienos centrų projektų kofinansavimas</t>
  </si>
  <si>
    <t>13.30</t>
  </si>
  <si>
    <t>13, 13.20</t>
  </si>
  <si>
    <t>18</t>
  </si>
  <si>
    <r>
      <t>Vaiko</t>
    </r>
    <r>
      <rPr>
        <sz val="7"/>
        <color indexed="23"/>
        <rFont val="Arial"/>
        <family val="2"/>
        <charset val="186"/>
      </rPr>
      <t xml:space="preserve"> </t>
    </r>
    <r>
      <rPr>
        <sz val="7"/>
        <rFont val="Arial"/>
        <family val="2"/>
        <charset val="186"/>
      </rPr>
      <t>teisių apsauga</t>
    </r>
  </si>
  <si>
    <t>Programos tikslo kodas</t>
  </si>
  <si>
    <t>Uždavinio kodas</t>
  </si>
  <si>
    <t>Priemonės kodas</t>
  </si>
  <si>
    <t>Funkcinės klasifikacijos kodas</t>
  </si>
  <si>
    <t>Finansavimo šaltinis</t>
  </si>
  <si>
    <t>išlaidoms</t>
  </si>
  <si>
    <t>iš viso</t>
  </si>
  <si>
    <t>turtui įsigyti</t>
  </si>
  <si>
    <t xml:space="preserve">iš jų darbo užmokesčiui                    </t>
  </si>
  <si>
    <t>Iš viso uždaviniui:</t>
  </si>
  <si>
    <t>Iš viso tikslui:</t>
  </si>
  <si>
    <t>Iš viso programai:</t>
  </si>
  <si>
    <t>Iš viso priemonei:</t>
  </si>
  <si>
    <t>iš jų</t>
  </si>
  <si>
    <t>Vykdytojo kodas</t>
  </si>
  <si>
    <t>Priemonės pavadinimas</t>
  </si>
  <si>
    <t xml:space="preserve">1 strateginis tikslas. Kurti palankią ekonominę aplinką sudarant sąlygas smulkiojo ir vidutinio verslo plėtrai, skatinant atvykstamąjį ir vietos turizmą </t>
  </si>
  <si>
    <t>Tikslas. Sudaryti palankią aplinką smulkaus ir vidutinio verslo plėtrai bei inovacijų diegimui</t>
  </si>
  <si>
    <t>Tikslas. Skatinti vietos ir atvykstamąjį turizmą rajone, panaudojant kultūros paveldą bei gamtos išteklius</t>
  </si>
  <si>
    <t>VšĮ Ukmergės PSPC Greitosios medicinos pagalbos sk. modernizavimas ir paslaugų kokybės gerinimas</t>
  </si>
  <si>
    <t>LOR paslaugų plėtros programa (VšĮ Ukmergės ligoninė)</t>
  </si>
  <si>
    <t>Gydytojų rezidentūros rėmimo programa (VšĮ Ukmergės ligoninė)</t>
  </si>
  <si>
    <t>Laikinai laisvo savivaldybės būsto išlaikymo išlaidos</t>
  </si>
  <si>
    <t>Ukmergės miesto daugiabučių gyvenamųjų namų kvartalų specialiojo plano parengimas</t>
  </si>
  <si>
    <t>Ukmergės miesto neužstatytų erdvių kraštovaizdžio formavimo ir poilsio organizavimo specialiojo plano parengimas</t>
  </si>
  <si>
    <t xml:space="preserve">Ukmergės rajono šilumos ūkio specialiojo plano parengimas </t>
  </si>
  <si>
    <t>Deltuvos pagrindinės mokyklos dujinių katilų pakeitimas biokuro katilais</t>
  </si>
  <si>
    <t>Veprių vidurinės mokyklos modernizavimas</t>
  </si>
  <si>
    <t>Želvos vidurinės mokyklos modernizavimas</t>
  </si>
  <si>
    <t>Atviro jaunimo centro modernizavimas ir socialinių paslaugų plėtra</t>
  </si>
  <si>
    <t>Ukmergės miesto ir rajono specialiųjų planų rengimas</t>
  </si>
  <si>
    <t>Valstybinių ir Ukmergės rajono švenčių ir kultūrinių renginių organizavimas</t>
  </si>
  <si>
    <t>Rajono saviveiklininkų išvykų į rajono, šalies ir tarptautinius renginius išlaidos</t>
  </si>
  <si>
    <t>Psichikos dienos stacionaro paslaugų programa (VšĮ Ukmergės PSPC)</t>
  </si>
  <si>
    <t>Uždavinys. Gerinti viešąją turizmo infrastruktūrą rajone</t>
  </si>
  <si>
    <t>Uždavinys. Skatinti aktyvaus turizmo ir pramogų bei poilsio paslaugų plėtrą</t>
  </si>
  <si>
    <t>1 programa. Smulkaus ir vidutinio verslo bei turizmo plėtros programa</t>
  </si>
  <si>
    <t>SB</t>
  </si>
  <si>
    <t>ES</t>
  </si>
  <si>
    <t>KT</t>
  </si>
  <si>
    <t>Uždavinys. Kurti gerą ir investicijoms patrauklų Ukmergės rajono įvaizdį</t>
  </si>
  <si>
    <t>Uždavinys. Didinti rajono įmonių konkurencingumą</t>
  </si>
  <si>
    <t>Uždavinys. Skatinti verslumą Ukmergės rajone</t>
  </si>
  <si>
    <t>Dalyvavimas parodose</t>
  </si>
  <si>
    <t>SL</t>
  </si>
  <si>
    <t>Verslumo skatinimo kampanijų organizavimas</t>
  </si>
  <si>
    <t xml:space="preserve">Atsinaujinančių energijos rūšių gavybos technologijų inovacijos </t>
  </si>
  <si>
    <t>Viešosios turizmo infrastruktūros plėtros projektinės dokumentacijos parengimas</t>
  </si>
  <si>
    <t xml:space="preserve">Turistinės informacijos leidyba ir platinimas </t>
  </si>
  <si>
    <t>Kelio ženklų, rodyklių, informacinių stendų žyminčių lankytinus objektus įrengimas</t>
  </si>
  <si>
    <r>
      <t xml:space="preserve">Paplūdimių ir poilsio aikštelių įrengimas </t>
    </r>
    <r>
      <rPr>
        <sz val="7"/>
        <color indexed="10"/>
        <rFont val="Arial"/>
        <family val="2"/>
      </rPr>
      <t/>
    </r>
  </si>
  <si>
    <t xml:space="preserve">Turizmo paslaugų plėtros Ukmergės rajone programos įgyvendinimas </t>
  </si>
  <si>
    <t xml:space="preserve">Šventupės dvaro sodybos rekonstrukcija </t>
  </si>
  <si>
    <t>04.07.03.01</t>
  </si>
  <si>
    <t>04.04.03.01</t>
  </si>
  <si>
    <t>04.01.01.01</t>
  </si>
  <si>
    <t>04.04.02.03</t>
  </si>
  <si>
    <t>04.08.03.01</t>
  </si>
  <si>
    <t>Projekto "Medienos-metalo pramonės klasterio vystymas" dokumentcijos parengimas (galimybių studija, techninis projektas)</t>
  </si>
  <si>
    <t xml:space="preserve">Rinkodaros priemonių įgyvendinimas </t>
  </si>
  <si>
    <t>1</t>
  </si>
  <si>
    <t>Smulkių turistinių objektų priežiūra ir eksploatavimas</t>
  </si>
  <si>
    <t>Valstybinės žemės sklypų, skirtų verslo plėtrai, detaliųjų planų rengimas(verslumo skatinimo programa)</t>
  </si>
  <si>
    <t>Verslumo skatinimo programa</t>
  </si>
  <si>
    <t>2 programa. Kaimo plėtros programa</t>
  </si>
  <si>
    <t xml:space="preserve">Uždavinys. Tinkamai įgyvendinti valstybines (perduotas savivaldybėms) žemės ūkio funkcijas </t>
  </si>
  <si>
    <t>Melioracijos statinių piežiūra ir remontas</t>
  </si>
  <si>
    <t>04.02.01.01</t>
  </si>
  <si>
    <t>VB (d)</t>
  </si>
  <si>
    <t>Valstybės kapitalo investicijos melioracijai</t>
  </si>
  <si>
    <t>VB</t>
  </si>
  <si>
    <t>Melioruotų žemių būklės gerinimas</t>
  </si>
  <si>
    <t>Lėno ežero polderio renovacija</t>
  </si>
  <si>
    <t>Laibiškio polderio renovacija</t>
  </si>
  <si>
    <t>Ukmergės rajono Taujėnų seniūnijos Varnalaukio upelio baseino griovių ir drenažo rinktuvų rekonstrukcija</t>
  </si>
  <si>
    <t>Uždavinys. Gerinti kaimo gyvenamosios aplinkos viešąją infrastruktūrą</t>
  </si>
  <si>
    <t>Deltuvos miestelio gyvenamosios aplinkos viešosios infrastruktūros gerinimas</t>
  </si>
  <si>
    <t>04.05.01.02</t>
  </si>
  <si>
    <t>Vidiškių miestelio gyvenamosios aplinkos viešosios infrastruktūros gerinimas</t>
  </si>
  <si>
    <t>Taujėnų miestelio bendruomeninės infrastruktūros gerinimas</t>
  </si>
  <si>
    <t>Deltuvos miestelio bendruomeninės infrastruktūros gerinimas</t>
  </si>
  <si>
    <t xml:space="preserve">Atkočių gyvenvietės bendruomeninės infrastruktūros gerinimas </t>
  </si>
  <si>
    <t>Žemaitkiemio gyvenvietės vandentvarkos modernizavimas</t>
  </si>
  <si>
    <t>06.03.01.01</t>
  </si>
  <si>
    <t>Aplinkos ir kraštovaizdžio gerinimas</t>
  </si>
  <si>
    <t>05.04.01.01</t>
  </si>
  <si>
    <t xml:space="preserve">Komunalinės paslaugos seniūnijose </t>
  </si>
  <si>
    <t>06.02.01.01</t>
  </si>
  <si>
    <t>SP</t>
  </si>
  <si>
    <t>Žemės ūkio funkcijų administravimas ir vykdymas</t>
  </si>
  <si>
    <t>VB(d)</t>
  </si>
  <si>
    <t>Tikslas. Skatinti bendruomeniškumą Ukmergės rajone</t>
  </si>
  <si>
    <t>Uždavinys. Skatinti ir aktyvinti kaimo bendruomenių veiklą</t>
  </si>
  <si>
    <t>08.04.01.01</t>
  </si>
  <si>
    <t>3 programa. Viešosios infrastruktūros plėtros programa</t>
  </si>
  <si>
    <t xml:space="preserve">Tikslas. Prižiūrėti, pagal poreikius gerinti ir modernizuoti viešąją susisiekimo infrastruktūrą Ukmergės rajone </t>
  </si>
  <si>
    <t xml:space="preserve">Uždavinys. Modernizuoti esamą transporto infrastruktūrą </t>
  </si>
  <si>
    <t xml:space="preserve">Ukmergės miesto gatvių, šaligatvių, pėsčiūjų-dviračių takų (Maironio g.,Vienuolyno g. ir Kęstučio aikštės) rekonstrukcija </t>
  </si>
  <si>
    <t>KPPP</t>
  </si>
  <si>
    <t>Ukmergės miesto gatvių, šaligatvių, pėsčiūjų-dviračių takų (Anykščių g.,Daukanto g. , Vaižganto g.) rekonstrukcija</t>
  </si>
  <si>
    <t>Ukmergės miesto gatvių, šaligatvių, pėsčiūjų-dviračių takų (Bažnyčios g.,Basanavičiaus g.) rekonstrukcija</t>
  </si>
  <si>
    <t>Susisiekimo infrastruktūros plėtra</t>
  </si>
  <si>
    <t xml:space="preserve">Uždavinys. Plėtoti susisiekimo infrastruktūrą, statant naujus susisiekimo tinklus </t>
  </si>
  <si>
    <t>Deltuvos gyvenvietės aplinkelio statybos projektavimas</t>
  </si>
  <si>
    <t>Laukimo paviljonų keleiviams įrengimas</t>
  </si>
  <si>
    <t>04.05.01.01</t>
  </si>
  <si>
    <t>Didžiagabaritinio ir sunkiasvorio transporto gabaritų ir apkrovų inspektavimo aikštelių įrengimas</t>
  </si>
  <si>
    <t>Uždavinys. Gerinti keleivių pervežimą</t>
  </si>
  <si>
    <t>Nuostolių, susidariusių dėl būtinų keleivinio transporto paslaugų visuomenei, dengimas UAB Ukmergės autobusų parkui</t>
  </si>
  <si>
    <t>Kompensacija UAB Ukmergės autobusų parkui už moksleivių vežimą į ugdymo įstaigas</t>
  </si>
  <si>
    <t>09.06.01.01</t>
  </si>
  <si>
    <t>Kompensacija UAB Ukmergės autobusų parkui už lengvatinį pensininkų ir neįgaliųjų vežimą</t>
  </si>
  <si>
    <t>10.02.01.40</t>
  </si>
  <si>
    <t xml:space="preserve">Tikslas. Užtikrinti saugią ir patikimą energetinę infrastruktūrą </t>
  </si>
  <si>
    <t>Uždavinys. Plėsti bei modernizuoti šilumos gamybos ir tiekimo infrastruktūrą</t>
  </si>
  <si>
    <t>Šilumos gamybos ir tiekimo infrastruktūros modernizavimas ir plėtra</t>
  </si>
  <si>
    <t>04.03.06.01</t>
  </si>
  <si>
    <t>Visuomeninių įstaigų šilumos ūkio atnaujinimas</t>
  </si>
  <si>
    <t>Atsinaujinančių energijos išteklių panaudojimas</t>
  </si>
  <si>
    <t>Uždavinys. Plėsti bei modernizuoti elektros energijos gamybos ir paskirstymo tinklą</t>
  </si>
  <si>
    <t xml:space="preserve">Laidojimo pašalpų mokėjimas </t>
  </si>
  <si>
    <t xml:space="preserve">Oro linijų kabeliavimas, elektros įrengimų modernizavimas </t>
  </si>
  <si>
    <t>06.04.01.01</t>
  </si>
  <si>
    <t>Apšvietimo sistemų rekonstrukcija</t>
  </si>
  <si>
    <t xml:space="preserve">Gatvių apšvietimas seniūnijose </t>
  </si>
  <si>
    <t>Tikslas. Gerinti Ukmergės rajono gyvenamąjį fondą</t>
  </si>
  <si>
    <t>Uždavinys. Atnaujinti gyvenamąją namų aplinką ir skatinti gyvenamąją statybą</t>
  </si>
  <si>
    <t>Privažiavimo kelių ir gatvių tiesimas</t>
  </si>
  <si>
    <t>Mašinų stovėjimo aikštelių prie daugiabučių namų remontas,  praplėtimas arba naujų įrengimas</t>
  </si>
  <si>
    <t xml:space="preserve">Sporto, vaikų žaidimo aikštelių, parkų, sveikatingumo takų įrengimas </t>
  </si>
  <si>
    <t>08.01.01.02</t>
  </si>
  <si>
    <t>Avaringumo likvidavimas</t>
  </si>
  <si>
    <t xml:space="preserve">Daugiabučių namų savininkų rėmimo fondas </t>
  </si>
  <si>
    <t>06.01.01.01</t>
  </si>
  <si>
    <t>Uždavinys. Skatinti rajono urbanistinę plėtrą</t>
  </si>
  <si>
    <t>Savivaldybės turto, objektų inventorizacija ir teisinė registracija</t>
  </si>
  <si>
    <t>Teritorijų planavimas</t>
  </si>
  <si>
    <t>Daugiabučių gyvenamųjų namų žemės sklypų suprojektavimas ir juridinis įteisinimas</t>
  </si>
  <si>
    <t xml:space="preserve">Užugirio dvaro ir gretimų teritorijų detalusis planas </t>
  </si>
  <si>
    <t xml:space="preserve">Ukmergės rajono savivaldybėje esančių seniūnijų ir kaimų gyvenamųjų vietovių ribų nustatymo specialusis planas </t>
  </si>
  <si>
    <t xml:space="preserve">Ukmergės rajono teritorijų paplūdimių specialiojo plano parengimas </t>
  </si>
  <si>
    <t>Ukmergės miesto bendrojo plano rengimas</t>
  </si>
  <si>
    <t>04.09.01.02</t>
  </si>
  <si>
    <t>Teritorijų planavimo ir statybos priežiūros reikalų administravimas</t>
  </si>
  <si>
    <t>Būsto ir komunalinio ūkio reikalų administravimas</t>
  </si>
  <si>
    <t>4 programa. Aplinkos apsaugos programa</t>
  </si>
  <si>
    <t>Tikslas. Užtikrinti rajono gyventojams švarią ir saugią aplinką, išsaugant ir racionaliai panaudojant gamtos išteklius</t>
  </si>
  <si>
    <t>Uždavinys. Plėtoti ir modernizuoti atliekų tvarkymo sistemą</t>
  </si>
  <si>
    <t>Ukmergės dumblo apdorojimo įrenginių statyba</t>
  </si>
  <si>
    <t>05.02.01.01</t>
  </si>
  <si>
    <t>Atliekų priėmimo aikštelės Gerseniškių g. 5 įrengimas</t>
  </si>
  <si>
    <t>2</t>
  </si>
  <si>
    <t>05.01.01.01</t>
  </si>
  <si>
    <t>Komunalinio ūkio paslaugų plėtra</t>
  </si>
  <si>
    <t>11</t>
  </si>
  <si>
    <t>Komunalinių atliekų tvarkymo sistemos administravimas</t>
  </si>
  <si>
    <t>Uždavinys. Išvalyti užterštas teritorijas ir sutvarkyti kraštovaizdį</t>
  </si>
  <si>
    <t>Užterštų teritorijų Ukmergės kariniame miestelyje sutvarkymas</t>
  </si>
  <si>
    <t>05.03.01.03</t>
  </si>
  <si>
    <t>Veprių ežero išvalymas ir gamtosauginis sutvarkymas</t>
  </si>
  <si>
    <t>Šventosios upės ir Vilkmergės upelio pakrantės sutvarkymas ir taršos likvidavimas</t>
  </si>
  <si>
    <t>Šventosios upės šlaitų sutvirtinimas</t>
  </si>
  <si>
    <t>Ukmergės miesto aplinkos priežiūra</t>
  </si>
  <si>
    <t>Benamių šunų ir kačių kontrolės programos įgyvendinimas</t>
  </si>
  <si>
    <t>Uždavinys. Plėtoti bei modernizuoti vandens tiekimo ir nuotekų tvarkymo infrastruktūrą</t>
  </si>
  <si>
    <t xml:space="preserve">Neries upės baseino II investicinio etapo įgyvendinimas </t>
  </si>
  <si>
    <t xml:space="preserve">Gyvenviečių vandentvarkos modernizavimas </t>
  </si>
  <si>
    <t>Lietaus kanalizacijos tinklų ir įrenginių eksploatacija</t>
  </si>
  <si>
    <t>11; 11.1</t>
  </si>
  <si>
    <t>Vandens gręžinių apsauginių sanitarinių zonų nustatymas</t>
  </si>
  <si>
    <t>Savivaldybės aplinkos apsaugos rėmimo specialiosios programos įgyvendinimas</t>
  </si>
  <si>
    <t>Geriamo vandens programinė priežiūra</t>
  </si>
  <si>
    <t>Naujų vandentvarkos ir lietaus kanalizacijos inžinerinių tinklų įrengimas</t>
  </si>
  <si>
    <t>7 programa. Kultūros paslaugų plėtros programa</t>
  </si>
  <si>
    <t>Tikslas. Gerinti kultūrinio gyvenimo Ukmergės rajone kokybę</t>
  </si>
  <si>
    <t>Uždavinys. Gerinti kultūros įstaigų infrastruktūrą ir materialinę bazę</t>
  </si>
  <si>
    <t>Ukmergės kultūros centro pastato rekonstrukcija ir renovacija</t>
  </si>
  <si>
    <t>08.02.01.06</t>
  </si>
  <si>
    <t xml:space="preserve">Ukmergės kraštotyros muziejaus, buvusio kino teatro, pastato energetinės sistemos modernizavimas </t>
  </si>
  <si>
    <t>08.02.01.02</t>
  </si>
  <si>
    <t>Ukmergės kraštotyros muziejaus Pabaisko filialo įsteigimas ir Šventosios-Pabaisko  mūšio ekspozicijos įrengimas</t>
  </si>
  <si>
    <t>Ukmergės kraštotyros muziejaus Užugirio skyriaus pastato rekonstrukcija</t>
  </si>
  <si>
    <t>Kultūros  centro ir filialų pastatų remontas ir rekonstrukcija, energetinio ūkio modernizavimas</t>
  </si>
  <si>
    <t>Kraštotyros muziejaus veiklos užtikrinimas</t>
  </si>
  <si>
    <t>Kultūros centro veiklos užtikrinimas</t>
  </si>
  <si>
    <t>Bibliotekos veklos užtikrinimas</t>
  </si>
  <si>
    <t>08.02.01.01</t>
  </si>
  <si>
    <t>Kultūrinių ir istorinių leidinių leidyba bei memorialinių  atžymų, įamžinančių Ukmergės raj. Istoriją ir žymių žmonių atminimą, gamyba</t>
  </si>
  <si>
    <t>Uždavinys. Formuoti bendruomenės požiūrį į kultūrą, skatinti bei populiarinti kultūrinius renginius</t>
  </si>
  <si>
    <t>08.06.01.03</t>
  </si>
  <si>
    <t>Dailės-dizaino-architektūros kūrinių įsigijimo fondas</t>
  </si>
  <si>
    <t>Tarptautino būgnų ir perkusijos festivalio rengimas ir populiarinimas</t>
  </si>
  <si>
    <t xml:space="preserve">Ukmergės Šilo pagrindinės mokyklos rekonstravimas </t>
  </si>
  <si>
    <t>Ukmergės ,,Šilo" pagrindinės mokyklos plaukimo baseino paslaugų plėtra</t>
  </si>
  <si>
    <t>Internetinio tinklapio, fiksuojančio ir analizuojančio rajono kultūros reiškinius, veiklos palaikymas</t>
  </si>
  <si>
    <t>08.02.01.07</t>
  </si>
  <si>
    <t>Kultūros ir kūrybinės veiklos skatinimo programos įgyvendinimas</t>
  </si>
  <si>
    <t>Etninės kultūros globos programos įgyvendinimas</t>
  </si>
  <si>
    <t>Geriausių rajono kultūros darbuotojų skatinimo programa</t>
  </si>
  <si>
    <t>Poilsio ir kultūros reikalų administravimas</t>
  </si>
  <si>
    <t>Ukmergės stadiono pastato rekonstravimas</t>
  </si>
  <si>
    <t>08.01.01.03</t>
  </si>
  <si>
    <t xml:space="preserve">SL </t>
  </si>
  <si>
    <t>09.05.01.01</t>
  </si>
  <si>
    <t>Ukmergės stadiono paslaugų plėtra</t>
  </si>
  <si>
    <t>05.03.01.01</t>
  </si>
  <si>
    <t>Ukmergės hipodromo galimybių studijos ir techninės dokumentacijos rengimas</t>
  </si>
  <si>
    <t>Sporto aikštelių prie Ukmergės rajono mokyklų įrengimas</t>
  </si>
  <si>
    <t>09.02.02.01</t>
  </si>
  <si>
    <t>Sveikatingumo ir sporto renginių programos įgyvendinimas</t>
  </si>
  <si>
    <t>Vandens turizmo trasos Ukmergės rajone ženklinimas ir priežiūra</t>
  </si>
  <si>
    <t>Uždavinys. Formuoti modernų kūno kultūros ir sporto įstaigų, organizacijų tinklą</t>
  </si>
  <si>
    <t>Ilgalaikius gyventojų poreikius atitinkančios kūno kultūros ir sporto infrastruktūros modernizavimo ir plėtros galimybių studijos parengimas</t>
  </si>
  <si>
    <t>Sporto ir švietimo įstaigų techninės bazės modernizavimas, informacinių technologijų ir e-paslaugų plėtra</t>
  </si>
  <si>
    <t>Kūno kultūros ir sporto sklaidos skatinimas</t>
  </si>
  <si>
    <t>9 programa. Savivaldybės valdymo programa</t>
  </si>
  <si>
    <t>Tikslas. Užtikrinti Savivaldybės funkcijų įgyvendinimą ir tobulinti viešojo administravimo sistemą</t>
  </si>
  <si>
    <t>Uždavinys. Sudaryti sąlygas Savivaldybės funkcijų įgyvendinimui</t>
  </si>
  <si>
    <t>Savivaldybės tarybos darbo organizavimas</t>
  </si>
  <si>
    <t>01.01.01.03</t>
  </si>
  <si>
    <t>01.03.02.09</t>
  </si>
  <si>
    <t>01.03.03.02</t>
  </si>
  <si>
    <t>Savivaldybės kontrolės ir audito tarnybos darbo organizavimas</t>
  </si>
  <si>
    <t>Savivaldybės seniūnijų darbo organizavimas</t>
  </si>
  <si>
    <t>Elektroninės demokratijos plėtra</t>
  </si>
  <si>
    <t>8</t>
  </si>
  <si>
    <t>LSA nario mokestis</t>
  </si>
  <si>
    <t>Nekilnojamo turto registro duomenų teikimas</t>
  </si>
  <si>
    <t>Uždavinys. Tinkamai įgyvendinti Savivaldybei perduotas valstybės funkcijas</t>
  </si>
  <si>
    <t>Gyventojų registro tvarkymas</t>
  </si>
  <si>
    <t>Archyvinių dokumentų tvarkymas</t>
  </si>
  <si>
    <t>3</t>
  </si>
  <si>
    <t>01.06.01.03</t>
  </si>
  <si>
    <t>14</t>
  </si>
  <si>
    <t>01.06.01.02</t>
  </si>
  <si>
    <t>Civilinės būklės aktų registravimas</t>
  </si>
  <si>
    <t>5</t>
  </si>
  <si>
    <t>Turto valdymas, naudojimas ir disponavimas juo patikėjimo teise</t>
  </si>
  <si>
    <t>Gyvenamosios vietos deklaravimas</t>
  </si>
  <si>
    <t>Pirminė teisinė pagalba</t>
  </si>
  <si>
    <t>Dalyvavimas rengiantis mobilizacijai</t>
  </si>
  <si>
    <t>Karinės gynybos reikalų ir paslaugų administravimas</t>
  </si>
  <si>
    <t>Civilinės gynybos reikalų ir paslaugų administravimas</t>
  </si>
  <si>
    <t>02.02.01.01</t>
  </si>
  <si>
    <t xml:space="preserve">Savivaldybės priešgaisrinių tarnybų veiklos organizavimas </t>
  </si>
  <si>
    <t>03.02.01.01</t>
  </si>
  <si>
    <t>Duomenų teikimas Valstybės suteiktos pagalbos registrui</t>
  </si>
  <si>
    <t>Nuosavybės teisių atkūrimo nagrinėjimas</t>
  </si>
  <si>
    <t>01.06.01.08</t>
  </si>
  <si>
    <t>6</t>
  </si>
  <si>
    <t>Vieno langelio principo įgyvendinimas</t>
  </si>
  <si>
    <t>Savivaldybės ir jai pavaldžių institucijų darbuotojų mokymai</t>
  </si>
  <si>
    <t>Reprezentacinės išlaidos</t>
  </si>
  <si>
    <t>Savivaldybės informacijos skelbimas spaudoje ir kituose informaciniuose leidiniuose</t>
  </si>
  <si>
    <t>Uždavinys. Įgyvendinti įvairias prevencijos programas</t>
  </si>
  <si>
    <t>Programos "Prevencija" įgyvendinimas</t>
  </si>
  <si>
    <t>03.01.01.01</t>
  </si>
  <si>
    <t>Tikslas. Užtikrinti efektyvų Savivaldybei nuosavybės teise priklausančio turto ir socialinio būsto valdymą</t>
  </si>
  <si>
    <t>Uždavinys. Racionaliai valdyti savivaldybei priklausantį turtą</t>
  </si>
  <si>
    <t>Finansų valdymo sistemos diegimas ir dokumentų valdymo sistemos modernizavimas</t>
  </si>
  <si>
    <t>Tikslas.  Valdyti Savivaldybės finansinius įsipareigojimus</t>
  </si>
  <si>
    <t>Uždavinys. Užtikrinti finansinių įsipareigojimų vykdymą</t>
  </si>
  <si>
    <t>Paskolų grąžinimas laiku</t>
  </si>
  <si>
    <t>01.03.02.01</t>
  </si>
  <si>
    <t>01.07.01.01</t>
  </si>
  <si>
    <t>Tikslas. Stiprinti nevyriausybinių organizacijų veiklą rajone</t>
  </si>
  <si>
    <t>Uždavinys. Skatinti NVO kūrimąsi ir remti NVO veiklą</t>
  </si>
  <si>
    <t>Jaunimo lyderių, jaunimo darbuotojų mokymai, seminarai</t>
  </si>
  <si>
    <t>NVO rėmimo programa</t>
  </si>
  <si>
    <t>5 Programa. Žinių visuomenės plėtros programa</t>
  </si>
  <si>
    <t>Tikslas. Užtikrinti prieinamą ir aukštos kokybės švietimo paslaugų teikimą rajono gyventojams</t>
  </si>
  <si>
    <t>Ukmergės rajono savivaldybės ikimokyklinio ir priešmokyklinio ugdymo įstaigų veiklos organizavimas</t>
  </si>
  <si>
    <t>09.01.01.01</t>
  </si>
  <si>
    <t>MK</t>
  </si>
  <si>
    <t>Ukmergės  vaikų lopšelio-darželio "Buratinas" rekonstravimas</t>
  </si>
  <si>
    <t>Ukmergės  vaikų lopšelio-darželio "Žiogelis" rekonstravimas</t>
  </si>
  <si>
    <t>Ukmergės  vaikų lopšelio-darželio "Šilelis" rekonstravimas</t>
  </si>
  <si>
    <t>Universalių daugiafunkcių centrų kūrimas laisvose mokyklų patalpose, veiklos organizavimas</t>
  </si>
  <si>
    <t>09.05.01.03</t>
  </si>
  <si>
    <t>Ukmergės  vaikų lopšelio-darželio "Žiogelis" rekonstravimas bei modernizavimas</t>
  </si>
  <si>
    <t xml:space="preserve">Ukmergės  vaikų lopšelio-darželio "Eglutė" rekonstravimas bei modernizavimas </t>
  </si>
  <si>
    <t>Kaimo plėtros renginių organizavimo išlaidos</t>
  </si>
  <si>
    <t>Ukmergės  vaikų lopšelio-darželio "Buratinas" rekonstravimas bei modernizavimas</t>
  </si>
  <si>
    <t>UDC plėtra</t>
  </si>
  <si>
    <t>Uždavinys. Optimizuoti bendrojo lavinimo mokyklų tinklą, gerinti paslaugų kokybę ir prieinamumą</t>
  </si>
  <si>
    <t>09.01.02.01</t>
  </si>
  <si>
    <t>Ukmergės rajono savivaldybės pagrindinių mokyklų veiklos organizavimas</t>
  </si>
  <si>
    <t>09.02.01.01</t>
  </si>
  <si>
    <t>Ukmergės rajono savivaldybės vidurinių mokyklų veiklos organizavimas</t>
  </si>
  <si>
    <t>Ukmergės rajono gimnazijų veiklos organizavimas</t>
  </si>
  <si>
    <t>Mokytojų dienos  programos įgyvendinimas</t>
  </si>
  <si>
    <t>09.08.01.01</t>
  </si>
  <si>
    <t xml:space="preserve">Elektroninio švietimo priemonių diegimas </t>
  </si>
  <si>
    <t>Švietimo reikalų administravimas</t>
  </si>
  <si>
    <t>Uždavinys. Užtikrinti neformalaus ugdymo prieinamumą ir kokybę</t>
  </si>
  <si>
    <t xml:space="preserve">Kokybiško neformaliojo ugdymo švietimo įstaigose organizavimas </t>
  </si>
  <si>
    <t>Neformaliojo ugdymo įstaigų renovacija</t>
  </si>
  <si>
    <t xml:space="preserve">Ukmergės muzikos mokyklos rekontravimas </t>
  </si>
  <si>
    <t>Psichologinės tarnybos pastato rekonstrukcija</t>
  </si>
  <si>
    <t>Tarptautinių jaunimo mainų skatinimas</t>
  </si>
  <si>
    <t xml:space="preserve">Darbo su jaunimu programos įgyvendinimas </t>
  </si>
  <si>
    <t>Uždavinys. Plėtoti profesinio informavimo sistemą</t>
  </si>
  <si>
    <t>Profesinio informavimo taškų (PIT) pertvarkymas į ugdymo karjerai centrus,kokybiškų ir inovatyvių paslaugų teikimas</t>
  </si>
  <si>
    <t>Uždavinys. Tenkinti suaugusiųjų mokymosi poreikius ir užtikrinti galimybių įvairovę</t>
  </si>
  <si>
    <t>Formalaus suaugusiųjų švietimo veiklos organizavimas</t>
  </si>
  <si>
    <t xml:space="preserve">Tikslas. Užtikrinti saugią mokymosi ir mokymo aplinką </t>
  </si>
  <si>
    <t xml:space="preserve">Uždavinys. Renovuoti ir modernizuoti rajono švietimo įstaigas </t>
  </si>
  <si>
    <t xml:space="preserve">Ukmergės A.Smetonos gimnazijos rekonstravimas </t>
  </si>
  <si>
    <t xml:space="preserve">Ukmergės J.Basanavičius gimnazijos rekonstravimas </t>
  </si>
  <si>
    <t>Ukmergės rajono Želvos ir Taujėnų vidurinių mokyklų rekonstravimas</t>
  </si>
  <si>
    <t>Ukmergės  vaikų lopšelio-darželio "Saulutė" rekonstravimas</t>
  </si>
  <si>
    <t>6 programa. Sveikatos apsaugos ir socialinės paramos programa</t>
  </si>
  <si>
    <t>Tikslas. Gerinti sveikatos paslaugų teikimą Ukmergės rajone</t>
  </si>
  <si>
    <t xml:space="preserve">Deltuvos pagrindinės mokyklos rekonstravimas </t>
  </si>
  <si>
    <t>Ukmergės rajono atliekų tvarkymo sistema</t>
  </si>
  <si>
    <t>Privatizavimo programa</t>
  </si>
  <si>
    <t>9.3.04.01.04</t>
  </si>
  <si>
    <t xml:space="preserve">Užupio pagrindinės mokylos rekonstravimas </t>
  </si>
  <si>
    <t>Ukmergės Užupio pagrindinės mokyklos bendrabučio rekonstravimas</t>
  </si>
  <si>
    <t xml:space="preserve">Uždavinys. Didinti sveikatos priežiūros paslaugų įvairovę, gerinti jų kokybę ir prieinamumą </t>
  </si>
  <si>
    <t>07.04.01.01</t>
  </si>
  <si>
    <t>Vaikų krūminių dantų dengimo silantais programos vykdymas</t>
  </si>
  <si>
    <t>07.04.01.02</t>
  </si>
  <si>
    <t>Sveikatos priežiūros mokyklose programos vykdymas</t>
  </si>
  <si>
    <t>Vykdomų sveikatos programų finansavimas savivaldybės visuomenės sveikatos rėmimo specialiosios programos lėšomis</t>
  </si>
  <si>
    <t>Visuomenės sveikatos biuro veiklos užtikrinimas</t>
  </si>
  <si>
    <t>07.06.01.01</t>
  </si>
  <si>
    <t xml:space="preserve">Neįgaliųjų ir pensinio amžiaus gyventojų dantų protezavimo rėmimo programos įgyvendinimas </t>
  </si>
  <si>
    <t>10.09.01.01</t>
  </si>
  <si>
    <t xml:space="preserve">VšĮ Ukmergės ligoninės  ambulatorinių paslaugų plėtra ir stacionaro paslaugų optimizavimas </t>
  </si>
  <si>
    <t xml:space="preserve">Kardiologinės pagalbos paslaugų kokybės gerinimo VšĮ Ukmergės ligoninėje programa </t>
  </si>
  <si>
    <t>07.06.01.02</t>
  </si>
  <si>
    <t>Sveikatos apsaugos reikalų administravimas</t>
  </si>
  <si>
    <t>Uždavinys. Plėtoti ir gerinti sveikatos priežiūros paslaugas teikiančių įstaigų ir organizacijų infrastruktūrą ir materialinę bazę</t>
  </si>
  <si>
    <t>Savivaldybės bendruomeninės sveikatos punktų patalpų remontas</t>
  </si>
  <si>
    <t>Poliklinikos patalpų optimizavimo programa, gerinant pacientų aptarnavimo kokybę Ukmergės PSPC</t>
  </si>
  <si>
    <t>Greitosios medicinos pagalbos skyriaus transporto ir įrangos atnaujinimas</t>
  </si>
  <si>
    <t xml:space="preserve">Greitosios medicinos pagalbos skyriaus patalpų energijos taupymo programos vykdymas </t>
  </si>
  <si>
    <t>Odontologijos paslaugų plėtra ir įrangos atnaujinimas Ukmergės PSPC</t>
  </si>
  <si>
    <t xml:space="preserve">Ukmergės PSPC poliklinikos pastato energijos taupymo programos vykdymas </t>
  </si>
  <si>
    <t>VšĮ Ukmergės ligoninės operacinių bloko ir anesteziologijos - reanimacijos skyriaus remontas</t>
  </si>
  <si>
    <t xml:space="preserve">Energijos taupymo VšĮ Ukmergės ligoninės stacionaro skyriuose programų vykdymas </t>
  </si>
  <si>
    <t xml:space="preserve">VšĮ Ukmergės ligoninės pastatų ir energetinės sistemos modernizavimas </t>
  </si>
  <si>
    <t xml:space="preserve">VšĮ Ukmergės ligoninės katilinės rekonstrukcija su kogeneracinės jėgainės statyba ir šildymo sistemos rekonstrukcija </t>
  </si>
  <si>
    <t xml:space="preserve">Psichikos dienos centro įkūrimas </t>
  </si>
  <si>
    <t>Visuomenės sveikatos priežiūros paslaugų infrastruktūros Ukmergės rajono savivaldybėje plėtra</t>
  </si>
  <si>
    <t>Miesto kalėdinis-naujametinis papuošimas</t>
  </si>
  <si>
    <t xml:space="preserve"> 11</t>
  </si>
  <si>
    <t>Saugios edukacinės aplinkos ugdymo įstaigose kūrimas</t>
  </si>
  <si>
    <t>Ukmergės rajono savivaldybės ilgalaikės plėtros strategijos 2014-2020 m. atnaujinimas</t>
  </si>
  <si>
    <r>
      <t xml:space="preserve">VB </t>
    </r>
    <r>
      <rPr>
        <b/>
        <sz val="7"/>
        <color indexed="8"/>
        <rFont val="Arial"/>
        <family val="2"/>
        <charset val="186"/>
      </rPr>
      <t>(d)</t>
    </r>
  </si>
  <si>
    <t>9; 9.2</t>
  </si>
  <si>
    <t>13;13.30</t>
  </si>
  <si>
    <t>Ukmergės, Veprių, Dainavos, Šaukuvos, Taujėnų, Šventupės ir Vidiškių gyv. vandentvarkos projektų parengimas ir įgyvendinimas</t>
  </si>
  <si>
    <t>11;11.1</t>
  </si>
  <si>
    <t>13; 13.27</t>
  </si>
  <si>
    <t>13; 13.35</t>
  </si>
  <si>
    <t>Tikslas. Gerinti socialinių paslaugų teikimą Ukmergės rajone</t>
  </si>
  <si>
    <t>Uždavinys. Didinti socialinių paslaugų įvairovę, gerinti jų kokybę ir prieinamumą</t>
  </si>
  <si>
    <t xml:space="preserve">Parapijinių senelių namų rėmimo programos įgyvendinimas </t>
  </si>
  <si>
    <t>12.1; 12.2</t>
  </si>
  <si>
    <t>10.02.01.02</t>
  </si>
  <si>
    <t>Žmonių su negalia socialinės integracijos programos įgyvendinimas</t>
  </si>
  <si>
    <t>12</t>
  </si>
  <si>
    <t>Socialinių darbuotojų kvalifikacijos kėlimo kursų organizavimas</t>
  </si>
  <si>
    <t xml:space="preserve">Vieningos socialinės paramos gavėjų duomenų bazės priežiūra ir plėtra </t>
  </si>
  <si>
    <t>Laikino gyvenimo namų įkūrimas</t>
  </si>
  <si>
    <t>10.07.01.02</t>
  </si>
  <si>
    <t xml:space="preserve">Socialinių paslaugų teikimo monitoringo sistemos sukūrimas ir vykdymas </t>
  </si>
  <si>
    <t xml:space="preserve">Informacijos apie rajone teikiamas socialines paslaugas sklaida </t>
  </si>
  <si>
    <t xml:space="preserve">Globėjų ir įtėvių rengimo ir vertinimo sistemos sukūrimas </t>
  </si>
  <si>
    <t>Socialinės paramos administravimas</t>
  </si>
  <si>
    <t>Socialinės paramos mokiniams administravimas</t>
  </si>
  <si>
    <t>Socialinės globos asmenims su sunkia negalia administravimas</t>
  </si>
  <si>
    <t>Išmokų vaikams administravimas</t>
  </si>
  <si>
    <t>Šalpos išmokų administravimas</t>
  </si>
  <si>
    <t>Uždavinys. Teikti bendruomenei socialinę paramą</t>
  </si>
  <si>
    <t xml:space="preserve">Socialinių pašalpų ir kompensacijų skaičiavimas ir mokėjimas </t>
  </si>
  <si>
    <t>10.03.01.01</t>
  </si>
  <si>
    <t>10.04.01.40</t>
  </si>
  <si>
    <t xml:space="preserve">Išmokų vaikams skyrimas ir mokėjimas </t>
  </si>
  <si>
    <t>10.01.02.40</t>
  </si>
  <si>
    <t>Transporto išlaidų kompensacijų neįgaliesiems skyrimas</t>
  </si>
  <si>
    <t>Neįgaliųjų socialinių paslaugų centrų veiklos plėtra</t>
  </si>
  <si>
    <t>10.01.02.02</t>
  </si>
  <si>
    <t>Finansinės pagalbos savivaldybės lėšomis teikimas</t>
  </si>
  <si>
    <t>Socialinės globos paslaugos</t>
  </si>
  <si>
    <t>Ukmergės nestacionarių socialinių paslaugų centro neįgaliųjų bendrabučio (Vytauto g. 103, Ukmergės m.) rekonstravimas</t>
  </si>
  <si>
    <t>Socialinė veikla kaimo seniūnijose</t>
  </si>
  <si>
    <t>10.09.01.09</t>
  </si>
  <si>
    <t>10.04.01.01</t>
  </si>
  <si>
    <t xml:space="preserve">Ukmergės nestacionarių socialinių paslaugų centro veiklos užtikrinimas </t>
  </si>
  <si>
    <t>12.5</t>
  </si>
  <si>
    <t xml:space="preserve">Socialinės rizikos šeimų vaikų dienos centrų tinklo plėtra </t>
  </si>
  <si>
    <t xml:space="preserve">Senelių globos namų steigimas </t>
  </si>
  <si>
    <t xml:space="preserve">Naujų bendruomenių socialinių paslaugų centrų steigimas </t>
  </si>
  <si>
    <t>Transporto išlaidų kompensacijos</t>
  </si>
  <si>
    <t>10</t>
  </si>
  <si>
    <t>4</t>
  </si>
  <si>
    <t>Taujėnų ir Žemaitkiemio seniūnijų griovių sistemos ir drenažo rinktuvų rekonstrukcija</t>
  </si>
  <si>
    <t>Buitinio nuotakyno su siurbline statyba (Darbininkų g.)</t>
  </si>
  <si>
    <t>Tarptautinis projektas "Ukmergės ir Svislovič miestų bendruomenių bendradarbiavimo ir kultūros dialogas"</t>
  </si>
  <si>
    <t>Dainavos gyvenvietės šilumos ūkio decentralizavimas</t>
  </si>
  <si>
    <t>Specialiųjų planų parengimas Ukmergės rajone</t>
  </si>
  <si>
    <t>Medicininės įrangos atnaujinimo programa (VšĮ Ukmergės ligoninė)</t>
  </si>
  <si>
    <t>Kolonoskopijos kabineto įrengimo programa (VšĮ Ukmergės ligoninė)</t>
  </si>
  <si>
    <t>Balelių UDC plėtra</t>
  </si>
  <si>
    <t>Rečionių UDC plėtra</t>
  </si>
  <si>
    <t>Vadybinių gebėjimų tobulinimas sprendžiant mokyklos nelankymo problemas</t>
  </si>
  <si>
    <t>Prevencinis projektas "Sagaus eismo klasė" (Vilniaus apskrities VPK Ukmergės rajono policijos komisariatas)</t>
  </si>
  <si>
    <t>11.1</t>
  </si>
  <si>
    <t>27</t>
  </si>
  <si>
    <t>20-31</t>
  </si>
  <si>
    <t>2; 13</t>
  </si>
  <si>
    <t>2; 13.6</t>
  </si>
  <si>
    <t>2; 13.2</t>
  </si>
  <si>
    <t>2; 13.1</t>
  </si>
  <si>
    <t>13; 13.7</t>
  </si>
  <si>
    <t>13; 13.21; 13.23; 13.24</t>
  </si>
  <si>
    <t>13; 13.30; 13.31</t>
  </si>
  <si>
    <t>13.33; 13</t>
  </si>
  <si>
    <t>13; 13.33</t>
  </si>
  <si>
    <t>13;  13.33</t>
  </si>
  <si>
    <t>2; 11</t>
  </si>
  <si>
    <t>1.6.1.</t>
  </si>
  <si>
    <t>1; 12</t>
  </si>
  <si>
    <t>12; 24</t>
  </si>
  <si>
    <t>27; 1</t>
  </si>
  <si>
    <t>7; 32</t>
  </si>
  <si>
    <t>7; 9</t>
  </si>
  <si>
    <t>11; 27</t>
  </si>
  <si>
    <t>17</t>
  </si>
  <si>
    <t>9; 9.3; 9.3.1; 9.3.2</t>
  </si>
  <si>
    <t xml:space="preserve">Rajono turizmo infrastruktūros vystymo ir propagavimo programos įgyvendinimas </t>
  </si>
  <si>
    <t xml:space="preserve">VšĮ Jaunimo laisvalaikio centro veiklos programos rėmimas </t>
  </si>
  <si>
    <t xml:space="preserve">Ukmergės m. pietinio aplinkkelio su tiltu per Šventosios upę statyba </t>
  </si>
  <si>
    <t xml:space="preserve">Pietinio aplinkkelio trasos įrengimas sujungiant Vilniaus g. ir valstybinės reikšmės kelią Ukmergė-Molėtai </t>
  </si>
  <si>
    <t xml:space="preserve">Viešojo transporto bazės perkėlimas ir autobusų stoties rekonstrukcija </t>
  </si>
  <si>
    <t xml:space="preserve">Valstybinės kalbos priežiūra </t>
  </si>
  <si>
    <t xml:space="preserve">Ukmergės rajono Siesikų gimnazijos rekonstravimas </t>
  </si>
  <si>
    <t>Pašilės progimnazijos sporto salės remontas</t>
  </si>
  <si>
    <t>Taujėnų gimnazijos ir Deltuvos pagrindinės mokyklų katilinių dujinių pakeitimas biokuro katilais</t>
  </si>
  <si>
    <t>Taujėnų gimnazijos  dujinių katilų pakeitimas biokuro katilais</t>
  </si>
  <si>
    <t>9; 33</t>
  </si>
  <si>
    <t>7; 9; 2</t>
  </si>
  <si>
    <t>Nevyriausybinių sporto organizacijų ir sveikatingumo įstaigų veiklos skatinimas</t>
  </si>
  <si>
    <t>Vilniaus regiono komunalinių atliekų tvarkymo sistemos plėtra</t>
  </si>
  <si>
    <t>Būsto nuomos ar išperkamosios būsto nuomos mokesčių dalies kompensavimas</t>
  </si>
  <si>
    <t>Ukmergės rajono mokyklų rekonstravimas</t>
  </si>
  <si>
    <t xml:space="preserve">Ukmergės miesto ir rajono georeferencinių duomenų bazių ir geoinformacinės sistemos sukūrimas ir įdiegimas </t>
  </si>
  <si>
    <t>Kūrybinių dirbtuvių ir konkursų organizavimas *</t>
  </si>
  <si>
    <t>Ukmergės mokyklos-darželio "Varpelis"  veiklos organizavimas *</t>
  </si>
  <si>
    <r>
      <t xml:space="preserve">Manevrinio-rezervinio būsto išlaikymo išlaidos          </t>
    </r>
    <r>
      <rPr>
        <sz val="7"/>
        <color indexed="10"/>
        <rFont val="Arial"/>
        <family val="2"/>
        <charset val="186"/>
      </rPr>
      <t/>
    </r>
  </si>
  <si>
    <t xml:space="preserve">Savivaldybės administracijos darbo organizavimas </t>
  </si>
  <si>
    <r>
      <t xml:space="preserve">Aplinkos įrangos remontas </t>
    </r>
    <r>
      <rPr>
        <i/>
        <u/>
        <sz val="7"/>
        <color indexed="8"/>
        <rFont val="Arial"/>
        <family val="2"/>
        <charset val="186"/>
      </rPr>
      <t>(ši priemonė yra 3 progamoje)</t>
    </r>
  </si>
  <si>
    <t>1.6.1</t>
  </si>
  <si>
    <t>01.01.01.02</t>
  </si>
  <si>
    <t>01.06.01.04</t>
  </si>
  <si>
    <t>02.01.01.02</t>
  </si>
  <si>
    <t>Ukmergės senamiesčio pritaikymas turizmui</t>
  </si>
  <si>
    <t xml:space="preserve">Administracijos direktoriaus rezervas </t>
  </si>
  <si>
    <t>Ukmergės miesto vietos veiklos grupės plėtros strategijos įgyvendinimas</t>
  </si>
  <si>
    <t xml:space="preserve"> Ukmergės miesto buvusio karinio miestelio ir šalia esančių teritorijų viešųjų erdvių infrastruktūros vystymas </t>
  </si>
  <si>
    <t xml:space="preserve">Susisiekimo komunikacijų (gatvių) ir inžinerinių tinklų paskirties statinių Veterinarijos gatvėje, Ukmergės mieste, rekonstravimas </t>
  </si>
  <si>
    <t>Saugaus eismo priemonių steigimas Ukmergės mieste</t>
  </si>
  <si>
    <t>Socialinio būsto pažeidžiamoms gyventojų grupėms įsigijimas ir pritaikymas</t>
  </si>
  <si>
    <t>Projektinės dokumentacijos parengimas, draudimas,  ekspertizė, savivaldybės turto, objektų inventorizacija ir teisinė registracija</t>
  </si>
  <si>
    <t xml:space="preserve">Atliekų surinkimo ir tvarkymo sistemos plėtra </t>
  </si>
  <si>
    <t xml:space="preserve">Gaminių ar pakuotės atliekų tvarkymo programa </t>
  </si>
  <si>
    <t xml:space="preserve">Paviršinių nuotekų tinklų statyba ir rekonstravimas Ukmergės mieste </t>
  </si>
  <si>
    <t xml:space="preserve">Atvirų kūrybinių erdvių Ukmergės jaunimui sukūrimas </t>
  </si>
  <si>
    <t>Pagalbos labiausiai skurstantiems asmenims programa</t>
  </si>
  <si>
    <t xml:space="preserve">Smurto prevencijos artimoje aplinkoje programa </t>
  </si>
  <si>
    <t>Dienos socialinės globos paslaugų prie Ukmergės nestacionarių socialinių paslaugų centro plėtra</t>
  </si>
  <si>
    <t xml:space="preserve">Jaunimui palankių sveikatos priežiūros paslaugų organizavimas                </t>
  </si>
  <si>
    <t>Ukmergės Vlado Šlaito viešosios bibliotekos modernizavimas</t>
  </si>
  <si>
    <t xml:space="preserve">Tolerancijos centro įkūrimas, rekonstruojant buvusios Ukmergės dailės mokyklos pastatą </t>
  </si>
  <si>
    <t xml:space="preserve"> Ukmergės sporto centro paslaugų plėtra </t>
  </si>
  <si>
    <t>2; 7</t>
  </si>
  <si>
    <t>5; 11</t>
  </si>
  <si>
    <t xml:space="preserve"> 5; 11</t>
  </si>
  <si>
    <t>9; 13</t>
  </si>
  <si>
    <t>12; 2</t>
  </si>
  <si>
    <t>7; 9.1</t>
  </si>
  <si>
    <t xml:space="preserve">Investicijų skatinimo programa </t>
  </si>
  <si>
    <t>05.06.01.09</t>
  </si>
  <si>
    <t>10.06.01.01</t>
  </si>
  <si>
    <t>07.06.01.09</t>
  </si>
  <si>
    <t>08.06.01.01</t>
  </si>
  <si>
    <t>08.06.01.09</t>
  </si>
  <si>
    <t>Turizmo maršruto Elektrėnai - Širvintos - Ukmergė informacinės infrastruktūros plėtra</t>
  </si>
  <si>
    <t>Taujėnų miestelio viešosios infrastruktūros gerinimas ir plėtra</t>
  </si>
  <si>
    <t>Vidiškių miestelio viešosios infrastruktūros gerinimas ir plėtra</t>
  </si>
  <si>
    <t>Siesikų miestelio viešosios infrastruktūros gerinimas ir plėtra</t>
  </si>
  <si>
    <t>Ukmergės sporto komplekso modernizavimas ir plėtra</t>
  </si>
  <si>
    <t>7,11</t>
  </si>
  <si>
    <t>09.02.02.02</t>
  </si>
  <si>
    <t>9; 9.4</t>
  </si>
  <si>
    <t>9.4</t>
  </si>
  <si>
    <t>7;14</t>
  </si>
  <si>
    <t>7;12</t>
  </si>
  <si>
    <t>1;11</t>
  </si>
  <si>
    <t>2;9</t>
  </si>
  <si>
    <t>1.6;5</t>
  </si>
  <si>
    <t>7;11</t>
  </si>
  <si>
    <t>1.5</t>
  </si>
  <si>
    <t>Sveikatos kabinetų mokymo ir ugdymo įstaigose infrastruktūros atnaujinimas, visuomenės sveikatos priežiūros infrastruktūros modernizavimas</t>
  </si>
  <si>
    <t xml:space="preserve">VB </t>
  </si>
  <si>
    <t>9;9.1</t>
  </si>
  <si>
    <t>12; 12.4</t>
  </si>
  <si>
    <t>13; 13.27;  13.35</t>
  </si>
  <si>
    <t>1.2</t>
  </si>
  <si>
    <t>1;27</t>
  </si>
  <si>
    <t>3;16</t>
  </si>
  <si>
    <t>1;9</t>
  </si>
  <si>
    <t>34</t>
  </si>
  <si>
    <t>4;12</t>
  </si>
  <si>
    <t xml:space="preserve">Gatvių rekonstravimas Ukmergės mieste </t>
  </si>
  <si>
    <t xml:space="preserve">Ukmergės autobusų parko atnaujinimas </t>
  </si>
  <si>
    <t xml:space="preserve">Vandens tiekimo ir nuotekų tvarkymo ifrastruktūros plėtra ir rekonstravimas Ukmergės rajono savivaldybėje </t>
  </si>
  <si>
    <t xml:space="preserve">Užugirio (A. Smetonos) dvaro parko tvarkymas </t>
  </si>
  <si>
    <t xml:space="preserve">Ukmergės rajono ugdymo įstaigų aplinkos modernizavimas  </t>
  </si>
  <si>
    <t>Dainavos gyvenvietės viešosios infrastruktūros gerinimas ir plėtra</t>
  </si>
  <si>
    <t>Želvos miestelio viešosios infrastruktūros gerinimas ir plėtra</t>
  </si>
  <si>
    <t xml:space="preserve">Parama Smulkiajam ir vidutiniam verslui - SVV fondas </t>
  </si>
  <si>
    <t>Tarptautinio bendradarbiavimo plėtros programa</t>
  </si>
  <si>
    <t>2;7;11</t>
  </si>
  <si>
    <t xml:space="preserve">7 ;9; </t>
  </si>
  <si>
    <t>7; 9; 9.4</t>
  </si>
  <si>
    <t>7;9.3</t>
  </si>
  <si>
    <t>Kelių priežiūros ir plėtros programos vykdymas</t>
  </si>
  <si>
    <t>Ukmergės miesto gatvių, šaligatvių, pėsčiųjų-dviračių takų kapitalinis remontas, rekonstravimas, statyba ir priežiūra</t>
  </si>
  <si>
    <t>VIP</t>
  </si>
  <si>
    <t>Socialinės gerovės programa</t>
  </si>
  <si>
    <t xml:space="preserve">Probleminių šeimų vaikų išlaikymas globos įstaigose </t>
  </si>
  <si>
    <t>Sausio 13-osios dalyvių kompensacijos</t>
  </si>
  <si>
    <t>Kolumbariumo įrengimas</t>
  </si>
  <si>
    <t>Kt</t>
  </si>
  <si>
    <t>KT(d)</t>
  </si>
  <si>
    <t>Ukmergės gabių vaikų ir jaunimo rėmimo programa</t>
  </si>
  <si>
    <t>Socializacijos ir užimtumo  programa</t>
  </si>
  <si>
    <t>Ugdymo prieinamumo didinimo ir moksleivių dalyvavimo rajoniniuose bei šalies renginiuose programa</t>
  </si>
  <si>
    <t>Socialinės paramos ir išmokų skaičiavimo administravimas</t>
  </si>
  <si>
    <t>Socialinės paramos mirusiojo artimiesiems administravimas</t>
  </si>
  <si>
    <t>Ukmergės rajono kūno kultūros ir sporto rėmimo programa</t>
  </si>
  <si>
    <t>Prevencinis projektas "Vaiko apklausos kambarys"</t>
  </si>
  <si>
    <t>04.02.01.04</t>
  </si>
  <si>
    <t>Kompleksinių paslaugų šeimai plėtra</t>
  </si>
  <si>
    <t>Ukmergės miesto Šventosios upės pakrantės sutvarkymas</t>
  </si>
  <si>
    <t>Atvirų erdvių šeimai sukūrimas ir plėtra</t>
  </si>
  <si>
    <t xml:space="preserve">Prevencinis projektas "Priešgaisrinė sauga" </t>
  </si>
  <si>
    <t xml:space="preserve">Elektroninės sveikatos plėtra Ukmergėje </t>
  </si>
  <si>
    <t>KT (d)</t>
  </si>
  <si>
    <t>Neformalus vaikų ir jaunimo švietimas</t>
  </si>
  <si>
    <t>20-26; 28-31</t>
  </si>
  <si>
    <t>20-26;28-31; 12</t>
  </si>
  <si>
    <t>20-26;28-31</t>
  </si>
  <si>
    <t>1; 27</t>
  </si>
  <si>
    <t>13;  13.19; 13.25; 13.26; 13.21; 13.24</t>
  </si>
  <si>
    <t>1.5; 1.5.1</t>
  </si>
  <si>
    <t>Uždavinys. Gerinti savivaldybės teikiamų viešųjų paslaugų kokybę ir prieinamumą visiems rajono gyventojams, mažinti administracinę naštą fiziniams ir juridiniams asmenims</t>
  </si>
  <si>
    <t>5;18</t>
  </si>
  <si>
    <t>9; 9.1; 9.2; 9.3</t>
  </si>
  <si>
    <t>1.6; 1.6.2</t>
  </si>
  <si>
    <t>1.6</t>
  </si>
  <si>
    <t>1.6; 1.6.3</t>
  </si>
  <si>
    <t>1.6.3</t>
  </si>
  <si>
    <t>1.6.2</t>
  </si>
  <si>
    <t>1; 1.6.3</t>
  </si>
  <si>
    <t>1; 1.6.2</t>
  </si>
  <si>
    <t>Valstybės registrų duomenų naudojimas administracinėms paslaugoms teikti</t>
  </si>
  <si>
    <t>Elektroninės valdžios priemonių diegimas ir jų veiklos užtikrinimas</t>
  </si>
  <si>
    <t>12; 12.5</t>
  </si>
  <si>
    <t>Ukmergės miesto viešosios turizmo infrastruktūros vystymas             (Ukmergės miesto piliakalnio su prieigomis sutvarkymas, II etapas)</t>
  </si>
  <si>
    <t>Žemės sklypų ir valdų tvarkymo dokumentacija</t>
  </si>
  <si>
    <r>
      <rPr>
        <b/>
        <strike/>
        <sz val="7"/>
        <rFont val="Arial"/>
        <family val="2"/>
        <charset val="186"/>
      </rPr>
      <t>Socialinių paslaugų pirkimas</t>
    </r>
    <r>
      <rPr>
        <b/>
        <sz val="7"/>
        <rFont val="Arial"/>
        <family val="2"/>
        <charset val="186"/>
      </rPr>
      <t xml:space="preserve"> Nakvynės namų socialinės rizikos asmenims steigimas</t>
    </r>
  </si>
  <si>
    <r>
      <t xml:space="preserve">Pirties ir dušo paslaugų teikimo organizavimas </t>
    </r>
    <r>
      <rPr>
        <i/>
        <sz val="7"/>
        <color indexed="10"/>
        <rFont val="Arial"/>
        <family val="2"/>
        <charset val="186"/>
      </rPr>
      <t/>
    </r>
  </si>
  <si>
    <t xml:space="preserve">Gyvenamosios aplinkos infrastruktūros įrengimas ir tvarkymas </t>
  </si>
  <si>
    <t xml:space="preserve">Kaimo bendruomenės sveikatos punktų renovacijos programa </t>
  </si>
  <si>
    <r>
      <t>Socialinio būsto ir kitų savivaldybės patalpų remontas</t>
    </r>
    <r>
      <rPr>
        <sz val="7"/>
        <color indexed="10"/>
        <rFont val="Arial"/>
        <family val="2"/>
        <charset val="186"/>
      </rPr>
      <t xml:space="preserve"> </t>
    </r>
    <r>
      <rPr>
        <sz val="7"/>
        <rFont val="Arial"/>
        <family val="2"/>
        <charset val="186"/>
      </rPr>
      <t>ir plėtra, laikinai laisvo savivaldybės būsto išlaikymas</t>
    </r>
  </si>
  <si>
    <t>Ukmergės gyventojų privačių namų prijungimui prie nuotekų surinkimo infrastruktūros</t>
  </si>
  <si>
    <t xml:space="preserve">Ukmergės m. Šventosios upės kraštovaizdžio sutvarkymas               </t>
  </si>
  <si>
    <t xml:space="preserve">Ukmergės globos centro veiklos užtikrinimas </t>
  </si>
  <si>
    <t>Paveldosaugos programos įgyvendinimas</t>
  </si>
  <si>
    <t>Kultūros infrastruktūros ir paslaugų gerinimo programa</t>
  </si>
  <si>
    <t xml:space="preserve"> Lietuvos valstybės atkūrimo šimtmečio minėjimo programa</t>
  </si>
  <si>
    <t>Kultūros įstaigų aprūpinimo inventoriumi, įstaigų remonto ir kultūros projektų kofinansavimo programa</t>
  </si>
  <si>
    <t>Užimtumo didinimo programa</t>
  </si>
  <si>
    <t>Ukmergės rajono savivaldybės administracijos teikiamų paslaugų ir asmenų aptarnavimo kokybės gerinimas</t>
  </si>
  <si>
    <t xml:space="preserve">Kultūros specialistų kelionės išlaidų kompensavimo  programa </t>
  </si>
  <si>
    <t>Ambulatorinių sveikatos priežiūros paslaugų gerinimas tuberkulioze sergantiems asmenims Ukmergės rajone</t>
  </si>
  <si>
    <t>Pirminės sveikatos priežiūros veiklos efektyvumo didinimas Ukmergės rajone</t>
  </si>
  <si>
    <t>Sveikos gyvensenos skatinimas Ukmergės rajone</t>
  </si>
  <si>
    <t>Švietimo pagalbos organizavimas</t>
  </si>
  <si>
    <r>
      <rPr>
        <strike/>
        <sz val="7"/>
        <rFont val="Arial"/>
        <family val="2"/>
        <charset val="186"/>
      </rPr>
      <t>Švietimo centro</t>
    </r>
    <r>
      <rPr>
        <sz val="7"/>
        <rFont val="Arial"/>
        <family val="2"/>
        <charset val="186"/>
      </rPr>
      <t xml:space="preserve"> neformalus suaugusiųjų švietimo veiklos organizavimas</t>
    </r>
  </si>
  <si>
    <t>Priklausomybių nuo alkoholio ir narkotinių medžiagų vartojimo mažinimo, smurto artimoje aplinkoje ir savižudybių prevencijos programa</t>
  </si>
  <si>
    <t>Neveiksnių asmenų būklės peržiūrėjimo užtikrinimas</t>
  </si>
  <si>
    <t>Leidybinės veiklos programa ,,Eskizai"</t>
  </si>
  <si>
    <t>Veiksmingas gamtamokslinis ugdymas "be sienų"</t>
  </si>
  <si>
    <t>Pėsčiųjų takų rekonstrukcija ir plėtra Ukmergės mieste</t>
  </si>
  <si>
    <t xml:space="preserve">Ukmergės miesto centro viešųjų erdvių infrastruktūros sutvarkymas I: Kęstučio aikštės, Draugystės skvero ir Pilies parko su prieigomis įrengimas   
</t>
  </si>
  <si>
    <t xml:space="preserve">Ukmergės miesto viešųjų erdvių infrastruktūros sutvarkymas II: Vilniaus gatvės skvero ir Ligoninės parko su prieigomis infrastruktūros įrengimas  </t>
  </si>
  <si>
    <t>Vandentvarkos priežiūra ir atstatymas</t>
  </si>
  <si>
    <t>Tikslas. Gerinti žemės ūkio veiklos sąlygas Ukmergės rajone</t>
  </si>
  <si>
    <t>Savivaldybės, visuomeninių įstaigų  ir kitų pastatų, patalpų ir statinių įsigijimas, remontas ir rekonstrukcija; žemės sklypų įsigijimas</t>
  </si>
  <si>
    <t>Sveikatos apsaugos sistemoje dirbančių specialistų kelionės išlaidų kompensavimo programa</t>
  </si>
  <si>
    <t>1.6.1; 1.6.2; 1.6.3</t>
  </si>
  <si>
    <t>Kūrybinei ir ekonominei plėtrai palankios aplinkos kūrimas, didinant bendruomenės užimtumą bei istorinės praeities aktualizavimą</t>
  </si>
  <si>
    <t>Vietos veiklos grupės plėtros strategijos įgyvendinimas</t>
  </si>
  <si>
    <t>Mokytojų profesijos prestižo didinimo programa</t>
  </si>
  <si>
    <t>Socialinės rūpybos sistemoje dirbančių specialistų kelionės išlaidų kompensavimo programa</t>
  </si>
  <si>
    <t>05.06.01.01</t>
  </si>
  <si>
    <t>02.01.01.04</t>
  </si>
  <si>
    <t>1; 36</t>
  </si>
  <si>
    <t>Savivaldybės paskirstomos lėšos ugdymo reikmėms finansuoti</t>
  </si>
  <si>
    <t>13; 13.9; 13.10; 13.12; 13.13; 13.15; 13.17; 13.20; 13.22; 13.23;13.36</t>
  </si>
  <si>
    <t>12; 12.6</t>
  </si>
  <si>
    <t xml:space="preserve">3 strateginis tikslas. Palaikyti rajone švarią ir saugią aplinką bei pritaikyti ją gyventojų poreikiams </t>
  </si>
  <si>
    <t xml:space="preserve">3 strateginis tikslas. Palaikyti rajone švarią ir saugią aplinką bei pritaikyti ją gyventojų poreikiams  </t>
  </si>
  <si>
    <t xml:space="preserve">2 strateginis tikslas. Kurti pilietišką visuomenę ir užtikrinti tinkamą kokybiškų viešųjų paslaugų teikimą Ukmergės rajone </t>
  </si>
  <si>
    <t>Ukmergės r. Leonpolio kadastrinės vietovės hidrotechnikos statinio ant Armonos upės ir Deltuvos kadastrinės vietovės tilto per Armonos upę rekonstrukcija</t>
  </si>
  <si>
    <t>Siesikų miestelio kapinių išplėtimas</t>
  </si>
  <si>
    <t>Ukmergės r. Vidiškių miestelio kelių infrastruktūros gerinimas ir plėtra</t>
  </si>
  <si>
    <t>Socialinio būsto plėtra Ukmergės rajono savivaldybėje</t>
  </si>
  <si>
    <t>Pakrančių sutvarkymo programa</t>
  </si>
  <si>
    <t>5;7</t>
  </si>
  <si>
    <t>Bendruomeninių vaikų globos namų ir vaikų dienos centrų tinklo plėtra Ukmergės rajone</t>
  </si>
  <si>
    <t>Gatvių rekonstravimas Ukmergės mieste (II)</t>
  </si>
  <si>
    <t>Savivaldybės gyvenamųjų patalpų remontas, administravimas</t>
  </si>
  <si>
    <t>Viešųjų erdvių atnaujinimo programa</t>
  </si>
  <si>
    <t>5;27</t>
  </si>
  <si>
    <t>Sveikatos paslaugų plėtros programa kaimo bendruomenės sveikatos punktuose</t>
  </si>
  <si>
    <t>12.4;   12.5</t>
  </si>
  <si>
    <t>Projektas ,,Mažųjų judėjimo džiaugsmas“</t>
  </si>
  <si>
    <t xml:space="preserve">Apšvietimo tinklų remontas, rekonstrukcija, naujų  tinklų įrengimas </t>
  </si>
  <si>
    <t xml:space="preserve">  Žemo slenksčio paslaugų Ukmergės rajone teikimas</t>
  </si>
  <si>
    <t>Senamiesčio pagrindinės mokyklos modernizavimas</t>
  </si>
  <si>
    <t>Neįgaliųjų socialinės integracios programa</t>
  </si>
  <si>
    <t xml:space="preserve">Tikslinių kompensacijų skyrimas ir mokėjimas </t>
  </si>
  <si>
    <t>Priešgaisrinės tarnybos pastatų rekonstrukcija ir automobilių parko atnaujinimas</t>
  </si>
  <si>
    <t>Virtualių aplinkų diegimas  destruktyvaus (padidinto aktyvumo) elgesio reguliavimui</t>
  </si>
  <si>
    <t>Virtualių aplinkų diegimas socialinio emocinio ugdymo tobulinimui</t>
  </si>
  <si>
    <t>Mokinių ugdymosi pasiekimų gerinimas diegiant kokybės krepšelį</t>
  </si>
  <si>
    <t>Prevencinis projektas „Tapk savanoriu ugniagesiu - padėk artimui"</t>
  </si>
  <si>
    <t>Projekto ,,BaltSe @nior 2.0" įgyvendinimas pagal Baltijos jūros regiono programą</t>
  </si>
  <si>
    <t>Gatvių rekonstravimas Ukmergės mieste (III) (žiedas)</t>
  </si>
  <si>
    <t xml:space="preserve">Savivaldybės dalyvavimo teismuose išlaidos </t>
  </si>
  <si>
    <t>13;13.1-13.7; 13.17; 13.23; 13.24</t>
  </si>
  <si>
    <r>
      <t xml:space="preserve">Užugirio (A. Smetonos) dvaro pritaikymas turizmo reikmėms </t>
    </r>
    <r>
      <rPr>
        <i/>
        <sz val="7"/>
        <color theme="1"/>
        <rFont val="Arial"/>
        <family val="2"/>
        <charset val="186"/>
      </rPr>
      <t>(II etapas)</t>
    </r>
  </si>
  <si>
    <t>Iš viso:</t>
  </si>
  <si>
    <t>Veiklos pavadinimas</t>
  </si>
  <si>
    <t>Proceso ir /ar indėlio vertinimo kriterijų</t>
  </si>
  <si>
    <t>Atsakingi vykdytojai                         (Vardas, Pavardė)</t>
  </si>
  <si>
    <t xml:space="preserve">Įvykdymo terminas (ketvirčiais)                  </t>
  </si>
  <si>
    <t>pavadinimas</t>
  </si>
  <si>
    <t>reikšmė</t>
  </si>
  <si>
    <t>UKMERGĖS RAJONO SAVIVALDYBĖS ADMINISTRACIJOS 2020 M. VEIKLOS PLANAS</t>
  </si>
  <si>
    <t>Ugdymo įstaigų aprūpinimas ugdymo priemonėmis, įranga ir įstaigų remontas</t>
  </si>
  <si>
    <t>Informacinių ir komunikacinių technologijų diegimo į Ukmergės rajono savivaldybės švietimą programos įgyvendinimas</t>
  </si>
  <si>
    <t xml:space="preserve">Mokinių pavežėjimas </t>
  </si>
  <si>
    <t>Socialinės paramos mokiniams skyrimas ir mokėjimas (mokinio reikmenys)</t>
  </si>
  <si>
    <t>4; 8</t>
  </si>
  <si>
    <t>4; 16</t>
  </si>
  <si>
    <t xml:space="preserve"> 5</t>
  </si>
  <si>
    <t xml:space="preserve"> 6</t>
  </si>
  <si>
    <t xml:space="preserve">Palūkanos už paskolas </t>
  </si>
  <si>
    <t>4;35</t>
  </si>
  <si>
    <t>4;14</t>
  </si>
  <si>
    <t>9; 34</t>
  </si>
  <si>
    <t>11;         27</t>
  </si>
  <si>
    <t>4;6</t>
  </si>
  <si>
    <t>4; 11.3</t>
  </si>
  <si>
    <t>4; 5</t>
  </si>
  <si>
    <t>5; 7</t>
  </si>
  <si>
    <t>13;  16</t>
  </si>
  <si>
    <t>6;13</t>
  </si>
  <si>
    <t>1.6; 1.6.2; 7</t>
  </si>
  <si>
    <t>1.6; 1.6.2; 1.6.3</t>
  </si>
  <si>
    <t>6; 13</t>
  </si>
  <si>
    <t>Pirminės teisinės pagalbos organizavimas ir teikimas</t>
  </si>
  <si>
    <t>Suteiktos pirminės teisinės pagalbos asmenims atvejų skaičius</t>
  </si>
  <si>
    <t>Justina Markevičiūtė</t>
  </si>
  <si>
    <t>I-IV</t>
  </si>
  <si>
    <t>Pasirengimo mobilizacijai ir prijimančios šalies paramai  organizavimas</t>
  </si>
  <si>
    <t>Duomenų rinkimas priimančiosios šalies paramai teikti, savivaldybės mobilizacinio plano parengimas</t>
  </si>
  <si>
    <t>Valdas Rabazauskas</t>
  </si>
  <si>
    <t>I-V</t>
  </si>
  <si>
    <t>Civilinės saugos administravimas</t>
  </si>
  <si>
    <t>Gerinti savivaldybės pasirengimą reaguoti į ekstremalias situacijas</t>
  </si>
  <si>
    <t>Pasirengimo reaguoti į ekstremalias situacijas lygis, ne žemesnis kaip 0,75 balo</t>
  </si>
  <si>
    <t xml:space="preserve">Duomenų teikimas Valstybės registrui </t>
  </si>
  <si>
    <t>Pateiktų duomenų Valstybės registrui skaičius</t>
  </si>
  <si>
    <t>Regina Jackūnienė</t>
  </si>
  <si>
    <t>Civilinės būklės aktų registravimo organizavimas</t>
  </si>
  <si>
    <t>Sudarytų civilinės būklės aktų skaičius</t>
  </si>
  <si>
    <t>Įgyvendinti jaunimo politiką,  atsižvelgiant į nacionalinės jaunimo politikos prioritetines veiklos kryptis bei rajono jaunimo poreikius.</t>
  </si>
  <si>
    <t>Įgyvendinta programa</t>
  </si>
  <si>
    <t>Sandra Mackevičienė</t>
  </si>
  <si>
    <t>Laikantis atviro darbo principų, sudaryti sąlygas aktyviam jaunimo dalyvavimui, į veiklas įtraukiant ir mažiau galimybių turinčius ar atskirtį savo socialinėje aplinkoje patirinčius jaunus žmones.</t>
  </si>
  <si>
    <t>Jaunimo laisvalaikio centro veikloje dalyvaujančių jaunų žmonių skaičius</t>
  </si>
  <si>
    <t>Uždavinys. Įgyvendinti jaunimo politiką</t>
  </si>
  <si>
    <t>3/2/1/2/2</t>
  </si>
  <si>
    <t>Sonata Vitaitė</t>
  </si>
  <si>
    <t>Senamiesčio pastatų tvarkyba</t>
  </si>
  <si>
    <t xml:space="preserve">Pateiktų paraiškų skaičius/ atliki tvarkybos darbai (Nepriklausomybės paminklo (Kęstučio a.) restauravimas; Dalinis prisidėjimas prie Lyduokių bažnyčios tvarkybos darbų)/ parengtų kultūros paveldo objektų projektų skaičius/ atliktų tyrimų skaičius/ atlikti  priežūros darbai 
</t>
  </si>
  <si>
    <t>Andrius Šiupinys Violeta Širmenė</t>
  </si>
  <si>
    <t>Melioracijos statinių priežiūros ir remonto darbai</t>
  </si>
  <si>
    <t>Atliktų darbų finansavimo valstybės biudžeto lėšomis užtikrinimas, proc.</t>
  </si>
  <si>
    <t>Salvijus Stimburys Kristina Višniauskienė</t>
  </si>
  <si>
    <t>Melioracijos įrenginių naudotojų asociacijų projektų kofinansavimas, gruntinio vandens drenažo projekto Petronių k. įgyvendinimas</t>
  </si>
  <si>
    <t>Projektų skaičius</t>
  </si>
  <si>
    <t>Salvijus Stimburys</t>
  </si>
  <si>
    <t>II-IV</t>
  </si>
  <si>
    <t>Rekonstruojamas hidrotechnikos statinys ir tiltas</t>
  </si>
  <si>
    <t xml:space="preserve">Projekto techninė priežiūra ir rangos darbai </t>
  </si>
  <si>
    <t>Raimondas Puodžiūnas, Andrius Šiupinys</t>
  </si>
  <si>
    <t>Paraiškų priėmimas, žemės ūkio valdų registracija ir kasmetinis duomenų atnaujinimas</t>
  </si>
  <si>
    <t>Pareiškėjų, siekiančių gauti išmokas už žemės ūkio naudmenas ir kitus plotus bei gyvulius, skaičius</t>
  </si>
  <si>
    <t>Projekto „Vidiškių miestelio viešosios infrastruktūros gerinimas ir plėtra“ įgyvendinimas</t>
  </si>
  <si>
    <t>Pastato kapitalinio remonto rangos darbų įgyvendinimas</t>
  </si>
  <si>
    <t>I-II</t>
  </si>
  <si>
    <t>Dainavos gyvenvietės viešųjų erdvių ir apšvietimo sutvarkymas</t>
  </si>
  <si>
    <t>Gintaras Radzevičius, Andrius Šiupinys</t>
  </si>
  <si>
    <t>Projekto techninė priežiūra ir rangos darbai</t>
  </si>
  <si>
    <t>Siesikų miestelio kapinių išplėtimo darbai/ vandentiekio įrengimas</t>
  </si>
  <si>
    <t>1/1</t>
  </si>
  <si>
    <t>Ukmergės r. Vidiškių miestelio Taikos g. kapitalinis remontas</t>
  </si>
  <si>
    <t>Rasa Šepetienė, Andrius Šiupinys</t>
  </si>
  <si>
    <t>Konkursų, švenčių kaimo tematika organizavimas</t>
  </si>
  <si>
    <t>Organizuotų švenčių, konkursų skaičius</t>
  </si>
  <si>
    <t>III-IV</t>
  </si>
  <si>
    <t>Projekto „Dienos socialinės globos paslaugų prie Ukmergės nestacionarių socilainių paslaugų centro plėtra“ įgyvendinimas</t>
  </si>
  <si>
    <t>Rangos darbų vykdymas/įrangos pirkimas</t>
  </si>
  <si>
    <t>Jolanta Vytienė Gediminas Narbutas</t>
  </si>
  <si>
    <t>I-III</t>
  </si>
  <si>
    <t>Kompensacijų Sausio 13-osios dalyviams mokėjimas</t>
  </si>
  <si>
    <t>Kompensacijas gavusių asmenų skaičius</t>
  </si>
  <si>
    <t>Valdonė Ginaitienė</t>
  </si>
  <si>
    <t>Socialinės gerovės programos vykdymas</t>
  </si>
  <si>
    <t>Įgyvendintų priemonių skaičius</t>
  </si>
  <si>
    <t>Asta Leonavičienė</t>
  </si>
  <si>
    <t>Neįgaliųjų socialinės integracijos programos vykdymas</t>
  </si>
  <si>
    <t>Peržiūrėtų bylų skaičius</t>
  </si>
  <si>
    <t>Kompleksinių paslaugų šeimai teikimas (psichosocialinių, mediacijos, tėvystės įgūdžių ugdymo)</t>
  </si>
  <si>
    <t>Paslaugas gavusių asmenų skaičius</t>
  </si>
  <si>
    <t>Socialinių pašalpų ir kompensacijų skaičiavimas ir mokėjimas</t>
  </si>
  <si>
    <t>Socialines pašalpas gavusių asmenų skaičius/ būsto šildymo išlaidų, karšto vandens išlaidų kompensacijas gavusių asmenų  skaičius/ vienkartines, tikslines, sąlygines ir periodines pašalpas gavusių asmenų skaičius</t>
  </si>
  <si>
    <t>3600/1000/400</t>
  </si>
  <si>
    <t>Pašalpas gavusių asmenų skaičius</t>
  </si>
  <si>
    <t xml:space="preserve">Socialinės paramos mokiniams skyrimas ir  mokėjimas </t>
  </si>
  <si>
    <t>Paramą gavusių mokinių skaičius</t>
  </si>
  <si>
    <t>Išmokas vaikams gavusių asmenų skaičus</t>
  </si>
  <si>
    <t>Tikslines kompensacijas gavusių asmenų skaičius</t>
  </si>
  <si>
    <t>Dienos, trumpalaikės ir ilgalaikės socialinės globos paslaugų teikimo senyvo amžiaus ir neįgaliems asmenims užtikrinimas</t>
  </si>
  <si>
    <t>Socialinių paslaugų teikimo ir lėšų kompensavimo už socialines paslaugas sutarčių skaičius</t>
  </si>
  <si>
    <t>Projekto „Bendruomeninių vaikų globos namų ir vaikų dienos centrų tinklo plėtra Ukmergės rajone“ įgyvendinimas</t>
  </si>
  <si>
    <t>Paslaugas bendruomeniniuose vaikų globos namuose gavusių vaikų skaičius/ paslaugas vaikų dienos centruose gavusių vaikų skaičius</t>
  </si>
  <si>
    <t>16/20</t>
  </si>
  <si>
    <t>Užtikrintas komunalinių atliekų sistemos administravimo finasavimas, proc.</t>
  </si>
  <si>
    <t>Aidas Dutkus, Kristina Višniauskienė</t>
  </si>
  <si>
    <t xml:space="preserve">Projekto „Vilniaus regiono komunalinių atliekų tvarkymo sistemos plėtr“ finansavimas
</t>
  </si>
  <si>
    <t>Naujai išleistų UAB VAATC akcijų apmokėjimo užtikrinimas, proc.</t>
  </si>
  <si>
    <t>I</t>
  </si>
  <si>
    <t>Atliekų surinkimo ir tvarkymo sistemos plėtra</t>
  </si>
  <si>
    <t>Techninės priežiūros paslaugos įsigijimas/ atliekų surinkimo aikštelių įrengimas/ atliekų surinkimo konteinerių įsigijimas</t>
  </si>
  <si>
    <t>1/45/316</t>
  </si>
  <si>
    <t>Vilija Grabauskienė, Lina Kasmauskienė</t>
  </si>
  <si>
    <t>Vilija Grabauskienė, Kristina Višniauskienė</t>
  </si>
  <si>
    <t>Ukmergės rajono atliekų tvarkymo sistemos veiklos užtikrinimas</t>
  </si>
  <si>
    <t>Surinktų mišrių komunalinių atliekų kiekis, tonomis</t>
  </si>
  <si>
    <t>Vilija Grabauskienė</t>
  </si>
  <si>
    <t>Bešeimininkių ir bepriežiūrių naminių gyvūnų gaudymo ir laikinosios globos užtikrinimas, bešeimininkių kačių sterllizavimas</t>
  </si>
  <si>
    <t>Pagautų šunų ir kačių kiekis, vnt.</t>
  </si>
  <si>
    <t>110/140</t>
  </si>
  <si>
    <t>Vilija Grabauskienė, Vilija Pečiulienė</t>
  </si>
  <si>
    <t>Projekto „Šventosios su prieigomis kraštovaizdžio sutvarkymas“  įgyvendinimas</t>
  </si>
  <si>
    <t>Techninės dokumentacijos parengimas/ rangos darbų pirkimas</t>
  </si>
  <si>
    <t>Projekto „Vandens transporto priemonių nuleidimo vietų įrengimas“  įgyvendinimas</t>
  </si>
  <si>
    <t>Techninės dokumentacijos parengimas/ rangos darbų pirkimas/įrengtų vietų skaičius</t>
  </si>
  <si>
    <t>1/1/5</t>
  </si>
  <si>
    <t>Savivaldybės aplinkos apsaugos rėmimo specialiosios programos priemonių įgyvendinimo koordinavimas</t>
  </si>
  <si>
    <t>Finansuotų priemonių skaičius</t>
  </si>
  <si>
    <t xml:space="preserve">Vilija Grabauskienė </t>
  </si>
  <si>
    <t>Gabių vaikų skatinimas</t>
  </si>
  <si>
    <t>Apdovanotų vaikų ir jaunuolių skaičius</t>
  </si>
  <si>
    <t>Irena Lukoševičienė</t>
  </si>
  <si>
    <t>Įdiegta informacinių ir komunikacinių technologijų priemonių ir programų  į Ukmergės rajono savivaldybės švietimo įstaigas skaičius</t>
  </si>
  <si>
    <t>11 interneto vartotojų/            14 edukacinių programų licencijų</t>
  </si>
  <si>
    <t>Mokinių dalyvavimas respblikiniuose renginiuose, ugdymo prieinamumo ir kokybės  didinimas</t>
  </si>
  <si>
    <t>Dainų šventės dalyvių skaičius/metodinių leidinių skaičius/organizuota regioninė jaunųjų bendrovių mugė</t>
  </si>
  <si>
    <t>180/150/1</t>
  </si>
  <si>
    <t>Vaidotas Kalinas</t>
  </si>
  <si>
    <t xml:space="preserve">Mokytojo prestižo didinimo programos priemonių įgyvendinimas: mokytojų skatinimas, vadybinių kompetencijų tobulinimo, kelionės išlaidų kompensavimas ir kt. </t>
  </si>
  <si>
    <t>Apdovanotų mokytojų skaičius/ kompensacijas už kelionės išlaidas gavusių asmenų skaičius/ vadybines kompetencijas tobulinusių asmenų skaičius</t>
  </si>
  <si>
    <t xml:space="preserve">55/120/ 29 </t>
  </si>
  <si>
    <t>Vaidotas Kalinas   Ingrida Krikštaponienė</t>
  </si>
  <si>
    <t>Gamtos mokslų pasiekimų gerinimas</t>
  </si>
  <si>
    <t>Arūnas Augustinas</t>
  </si>
  <si>
    <t>Socializacijos ir užimtumo programos įgyvendinimas: mokinių užimtumas paligintose grupėse, stovyklose vasaros atostogų metu, prevencinės priemonės</t>
  </si>
  <si>
    <t>Vasaros programų  skaičius/                  pailgintos dienos grupių skaičius</t>
  </si>
  <si>
    <t>18/8</t>
  </si>
  <si>
    <t>Ingrida Krikštaponienė</t>
  </si>
  <si>
    <t xml:space="preserve">Ukmergės rajono kūno kultūros ir sporto rėmimo programa </t>
  </si>
  <si>
    <t>Renginių skaičius/ finansuotų projektų skaičius</t>
  </si>
  <si>
    <t>7/11</t>
  </si>
  <si>
    <t>Rasa Ragelytė-Kraucevičienė</t>
  </si>
  <si>
    <t>Renginiuose dalyvavusių vaikų skaičius</t>
  </si>
  <si>
    <t>Ukmergės r. istorinio ir kultūrinio paveldo objektų, žymių kraštiečių atminimo įamžinimo programos įgyvendinimas, internetinio tinklapio veiklos palaikymas, Geriausių rajono kultūros darbuotojų skatinimo ir geriausio kūrybinio projekto apdovanojimo programos įgyvendinimas, Dailės - dizaino - mažosios architektūros kūrinių miesto viešosioms erdvėms įsigijimas, Gyvosios karo istorijos festivalių organizavimas</t>
  </si>
  <si>
    <t>Įrengtų memorialinių žymų skaičius/ paskelbtų straipsnių skaičius/ apdovanotų kultūros darbuotojų skaičius/ apdovanotų kūrėjų skaičius/ apdovanotų mecenatų skaičius/ įsigytų kūrinių skaičius</t>
  </si>
  <si>
    <t>3/110/1/1/1/4</t>
  </si>
  <si>
    <t>Julius Zareckas Lolita Gerulskienė</t>
  </si>
  <si>
    <t>Finansiškai paremtų NVO projektų skaičius</t>
  </si>
  <si>
    <t>Julius Zareckas</t>
  </si>
  <si>
    <t>Finansiškai paremtų projektų skaičius</t>
  </si>
  <si>
    <t>Programos  „Prevencija“ tikslų ir uždavinių įgyvendinimas</t>
  </si>
  <si>
    <t>Įgyvendintas tęstinis projektas</t>
  </si>
  <si>
    <t>Aidas Dutkus</t>
  </si>
  <si>
    <t>Administruojamų paskolų sutarčių skaičius</t>
  </si>
  <si>
    <t xml:space="preserve">Vida Butkevičienė                        </t>
  </si>
  <si>
    <t>Savivaldybės paimtų paskolų grąžinimas pagal patvirtintus grafikus</t>
  </si>
  <si>
    <t xml:space="preserve">Vida Butkevičienė                      </t>
  </si>
  <si>
    <t>Palūkanų už paskolas mokėjimas  pagal patvirtintus grafikus</t>
  </si>
  <si>
    <t>Įrengtų pojūčių kambarių skaičius</t>
  </si>
  <si>
    <t>Ramunė Bakučionienė</t>
  </si>
  <si>
    <t>Fizinio aktyvumo savaičių organizavimas vaikų lopšeliuose-darželiuose</t>
  </si>
  <si>
    <t>Sensorinių kambarių, aprūpintų inovatyviomis priemonėmis, įrengimas</t>
  </si>
  <si>
    <t>Mobilių pojūčių kambarių sukūrimas ir įdiegimas</t>
  </si>
  <si>
    <t xml:space="preserve">Mokinių pavėžėjimo į ugdymo įstaigas užtikrinimas </t>
  </si>
  <si>
    <t>Pavežamų mokinių maršrutiniais autobusais skaičius</t>
  </si>
  <si>
    <t>Irena Lukoševičienė           Kristina Višniauskienė</t>
  </si>
  <si>
    <t>Nuostolių, susidariusių dėl būtinų keleivinio transporto paslaugų teikimo visuomenei, dengimas savivaldybės biudžeto lėšomis užtikrinimas</t>
  </si>
  <si>
    <t>Kompensuotų maršrutų skaičius</t>
  </si>
  <si>
    <t>Vida Butkevičienė     Kristina Višniauskienė</t>
  </si>
  <si>
    <t xml:space="preserve">Pensininkų ir neįgaliųjų pavėžėjimo užtikrinimas </t>
  </si>
  <si>
    <t>Pavėžėjimo išlaidų apmokėjimas, proc.</t>
  </si>
  <si>
    <t>Vida Butkevičienė                      Kristina Višniauskienė</t>
  </si>
  <si>
    <t xml:space="preserve"> Techninio projekto parengimas / Ženklinimo infrastruktūros objektų (krypties rodyklių, informacinių stendų) įrengimas</t>
  </si>
  <si>
    <t>Parengtas techninis projektas / Įrengti ženklinimo infrastruktūros objekai</t>
  </si>
  <si>
    <t xml:space="preserve">Reprezentacinių leidinių leidyba / Priemonių, pagerinančių rajono  lankytinų objektų patrauklumą, pažinimą, įgyvendinimas (turizmo parodos, infrastruktūros įrengimas, objektų remontas) </t>
  </si>
  <si>
    <t>Išleistų leidinių skaičius / įgyvendintų priemonių, pagerinusių rajono lankytinų objektų patrauklumą, pažinimą, skaičius</t>
  </si>
  <si>
    <t>Violeta Širmenė</t>
  </si>
  <si>
    <t>1/20</t>
  </si>
  <si>
    <t>2/3</t>
  </si>
  <si>
    <t>Ugdymo įstaigų aprūpinimas ugdymo priemonėmis, įranga, ir poreikio remontui tenkinimas</t>
  </si>
  <si>
    <t>Lėšų, skirtų ugdymo įstaigų aprūpinimo ugdymo priemonėmis, įranga ir įstaigų remonto programai finansuoti, paskirstymas pagal poreikį (proc.)</t>
  </si>
  <si>
    <t>Daiva Radvilienė</t>
  </si>
  <si>
    <t>Savivaldybės paskirstomų lėšų ugdymo reikmėms finansuoti paskirstymas švietimo įstaigoms</t>
  </si>
  <si>
    <t>Vida Butkevičienė</t>
  </si>
  <si>
    <t xml:space="preserve">II-IV </t>
  </si>
  <si>
    <t>Parengti lėšų paskirstymo sprendimų projektai Savivaldybės tarybai</t>
  </si>
  <si>
    <t>Mokinių pavėžėjimo į ugdymo įstaigas išlaidų kompensavimas</t>
  </si>
  <si>
    <t xml:space="preserve">pagal poreikį </t>
  </si>
  <si>
    <t>Administracijos direktoriaus įsakymų parengimas</t>
  </si>
  <si>
    <t>Švietimo ir sporto skyriaus veiklos finansavimas/ tarpinstitucinio bendradarbiavimo koordinatoriaus pareigybės finansavimas, proc.</t>
  </si>
  <si>
    <t>100/100</t>
  </si>
  <si>
    <t>Kristina Višniauskienė</t>
  </si>
  <si>
    <t>Remti ir skatinti Ukmergės rajono NVO veiklas: projektų finansavimas, kofinansavimas, mokymai organizacijoms</t>
  </si>
  <si>
    <t>Finansuotų projektų skaičius/organizuotų mokymų skaičius</t>
  </si>
  <si>
    <t>53/6</t>
  </si>
  <si>
    <t>Reda Liubomirskienė</t>
  </si>
  <si>
    <t>VVG projektų administravimas, VVG projektų kofinansavimas</t>
  </si>
  <si>
    <t>Administravimo išlaidų kofinansavimas, kofinansuotų projektų skaičius</t>
  </si>
  <si>
    <t>1/4</t>
  </si>
  <si>
    <t>Kęstučio a., Draugystės skvero, Pilies parko su prieigomis, Pilies gatvės, Pirties g. bei dalies Vilkmergėlės upelio su prieigomis sutvarkymas</t>
  </si>
  <si>
    <t>Sutvarkytos viešosios erdvės Ukmergės miesto centre</t>
  </si>
  <si>
    <t>1/3</t>
  </si>
  <si>
    <t>Artūras Sakalauskas      Rasa Kumetaitienė    Vygintas Dubauskas</t>
  </si>
  <si>
    <t>Ukmergės miesto viešųjų erdvių infrastruktūros sutvarkymas II: Vilniaus gatvės skvero ir Ligoninės parko su prieigomis infrastruktūros sutvarkymas</t>
  </si>
  <si>
    <t>Vilniaus gatvės skvero/ Ligoninės parko su prieigomis infrastruktūros tvarkymas</t>
  </si>
  <si>
    <t xml:space="preserve">   Rima Boškevičienė              Tadas Balžekas</t>
  </si>
  <si>
    <t>Projekto „Ukmergės miesto buvusio karinio miestelio ir šalia esančių teritorijų viešųjų erdvių infrastruktūros vystymas“ įgyvendinimas</t>
  </si>
  <si>
    <t>Vasario 16-osios g. rekonstravimo darbai</t>
  </si>
  <si>
    <t>Tadas Balžekas Virgilijus Štaras      Linas Rugienius</t>
  </si>
  <si>
    <t>Seniūnijų vietinės reikšmės kelių (gatvių) tiesimas, rekonstravimas, taisymas (remontas), priežiūra ir saugaus eismo sąlygų užtikrinimas. Ukmergės miesto gatvių perėjų kryptinis apšvietimas, Žiedo g., Draugystės g. perėjų įrengimas. Taikos, Liepų g., Vidiškių mstl., Mechanizatorių g.,  Taujėnų mstl., Tvenkinių, Gogolio g., Ukmergėje kapitalinis remontas. Susisiekimo komunikacijų paskirties statinio pėsčiųjų (dviračių) tako nuo Kauno g. iki Serbentų g., statyba.</t>
  </si>
  <si>
    <t>Numatytų darbų atlikimas, atsižvelgiant į skirtą finansavimą, proc.</t>
  </si>
  <si>
    <t>Vygintas Dubauskas,                Rasa Šepetienė</t>
  </si>
  <si>
    <t>Susisiekimo komunikacijų (gatvių) paskirties statinio Linų g., Ukmergės m., rekonstravimas</t>
  </si>
  <si>
    <t>Rangos darbų įgyvendinimas, gavus finansavimą</t>
  </si>
  <si>
    <t>Rasa Šepetienė, Gediminas Narbutas</t>
  </si>
  <si>
    <t>8 programa. Kūno kultūros ir sporto plėtros programa</t>
  </si>
  <si>
    <t>Tikslas. Skatinti kūno kultūros ir sporto paslaugų plėtrą</t>
  </si>
  <si>
    <t>Uždavinys. Didinti sporto, sveikatingumo paslaugų rajone įvairovę bei jų kokybę</t>
  </si>
  <si>
    <t>Socialinio būsto įsigimas</t>
  </si>
  <si>
    <t>Parengtas investicinis projektas</t>
  </si>
  <si>
    <t>Jolanta Vitienė   Gediminas Narbutas</t>
  </si>
  <si>
    <t>Investiciijų projektų parengimo organizavimas</t>
  </si>
  <si>
    <t>Parengtų investicijų projektų skaičius</t>
  </si>
  <si>
    <t>Rima Boškevičienė</t>
  </si>
  <si>
    <t>Paramos teikimas verslo subjektams iš SVV fondo</t>
  </si>
  <si>
    <t>Iš SVV fondo paramą gavusių verslo subjektų skaičius</t>
  </si>
  <si>
    <t>Dalyvavimas tarptautiniuose projektuose</t>
  </si>
  <si>
    <t>Paraiškų teikimas tarptautinėms programoms/ įgyvendinami projektai</t>
  </si>
  <si>
    <t>Projekto ,,BaltSe@nioR 2.0" įgyvendinimas</t>
  </si>
  <si>
    <t>Rima Boškevičienė       Linas Rugienius              Kristina Višniauskienė</t>
  </si>
  <si>
    <t>Techninės dokumentacijos parengimas/ rangos darbų pirkimas/rangos darbų vykdymas</t>
  </si>
  <si>
    <t>Artūras Sakalauskas Gediminas Narbutas           Lina Kasmauskienė</t>
  </si>
  <si>
    <t>Susisiekimo komunikacijų (gatvių) paskirties statinių Paupio ir Sodų gatvių, Ukmergės m. rekonstravimas</t>
  </si>
  <si>
    <t>Projekto administravimo dalies užbaigimas</t>
  </si>
  <si>
    <t>Vygintas Dubauskas             Linas Rugienius</t>
  </si>
  <si>
    <t>II</t>
  </si>
  <si>
    <t>Susisiekimo komunikacijų (gatvių) paskirties statinių Klaipėdos g., Ukmergės m. rekonstravimas</t>
  </si>
  <si>
    <t>Susisiekimo komunikacijų (gatvių) paskirties statinio Vilniaus g., Ukmergės m., rekonstravimas</t>
  </si>
  <si>
    <t>1/1/1</t>
  </si>
  <si>
    <t>Artūras Sakalauskas Gediminas Narbutas                   Lina Kasmauskienė</t>
  </si>
  <si>
    <t xml:space="preserve">Projekto "Ukmergės rajono ugdymo įstaigų aplinkos modernizavimas" įgyvendinimas  </t>
  </si>
  <si>
    <t>Įrangos ir baldų įsigijimas A. Smetonos, Siesikų ir Želvos gimnazijose</t>
  </si>
  <si>
    <t>Jolanta Vytienė</t>
  </si>
  <si>
    <t>Projekto „Ukmergės sporto centro paslaugų plėtra“ įgyvendinimas</t>
  </si>
  <si>
    <t>Įrangos ir  baldų neformaliam vaikų ugdymui įsigijimas ir įrengimas</t>
  </si>
  <si>
    <t>III</t>
  </si>
  <si>
    <t>Projekto "Ukmergės rajono savivaldybės administracijos teikiamų paslaugų ir asmenų aptarnavimo kokybės gerinimas" įgyvendinimas</t>
  </si>
  <si>
    <t>Rangos darbų ir įrangos pirkimas PSPC/veiklos tobulinimo sistemos pirkimas</t>
  </si>
  <si>
    <t>Rima Boškevičienė Jolanta Vytienė</t>
  </si>
  <si>
    <t>Ukmergės rajono visuomeninių įstaigų katilinių ir šilumos sistemų remontas</t>
  </si>
  <si>
    <t>Algimantas Šuminskas</t>
  </si>
  <si>
    <t>Veprių mstl.,gatvių apšvietimo tinklų remontas, Pivonijos kvartalo dalies gatvių apšvietimo  remontas (II dalis), Ukmergės miesto gatvių apšvietimo tinklų remontas, Krikštėnų k., gatvių apšvietimo remontas</t>
  </si>
  <si>
    <t>Avarinių pralaidų keitimas, įgriuvų keliuose (gatvėse) ir šaligatviuose užtaisymas, pastatų avarijų likvidavimas, apšvietimo atramų atstatymas ir kt.</t>
  </si>
  <si>
    <t>Likviduotų avarinių situacijų skaičius</t>
  </si>
  <si>
    <t>Vygintas Dubauskas                   Algimantas Šuminskas</t>
  </si>
  <si>
    <t>Numatomų remontų skaičius</t>
  </si>
  <si>
    <t>Daugiabučių namų modernizavimo programos rėmimas (Daugiabučių namų modernizavimo (atnaujinimo) energinių sertifikatų ir investicinių planų parengimas</t>
  </si>
  <si>
    <t xml:space="preserve">Kompleksinė priemonė daugiabučių namų renovacijos projektams rengti ir administruoti </t>
  </si>
  <si>
    <t>Algimnatas Šuminskas</t>
  </si>
  <si>
    <t>Gyvenamosios aplinkos infrastruktūros įrengimas prie daugiabučių gyvenamųjų namų Jaunimo g.23, Jaunimo g.9, Vytauto g. 98, Veterinarijos g.2 ir Žedo g.3. Teritorijos tarp Deltuvos, A.Smetonos ir Kauno g. sutvarkymas. Susisiekimo komunikacijų ir jų inžinerinių tinklų paskirties statinių daugiabučių gyvenamųjų namų kvartaluose (prie namų, esančių Anykščių g. 35, 33 ir S. Daukanto g. 75, 61, 63, 65, 67, 69 Ukmergės mieste) nauja statyba</t>
  </si>
  <si>
    <t>Sutvarkytų teritorijų skaičius</t>
  </si>
  <si>
    <t>Parengtos projektinės, kadastrinės dokumentacijos ir ekspertizių skaičius</t>
  </si>
  <si>
    <t>Gediminas Narbutas,                Irma Paškevičienė             Artūras Sakalauskas            Daiva Gladkauskienė</t>
  </si>
  <si>
    <t>Rasa Šepetienė          Gediminas Narbutas</t>
  </si>
  <si>
    <t>Lietaus kanalizacijos tinklų ir įrenginių eksploatacijos užtikrinimas</t>
  </si>
  <si>
    <t>Lietaus kanalizacijos tinklų įrengimo ar remonto darbų skaičius</t>
  </si>
  <si>
    <t>Irma Paškevičienė</t>
  </si>
  <si>
    <t>Vandentvarkos priežiūros ir atstatymo darbų kordinavimas</t>
  </si>
  <si>
    <t xml:space="preserve"> Atliktų remonto darbų skaičius</t>
  </si>
  <si>
    <t>Vandens tiekimo ir  nuotekų surinkimo tinklų plėtra Ukmergės m., Petronių k., Siesikų mstl., Lyduokių mstl., statomi nuotekų valymo įrenginiai Petronių k., rekonstruojami nuotekų valymo įrenginiai Jasiuliškio ir Žeimių k.</t>
  </si>
  <si>
    <t>Statybos darbų  užbaigimas, statybos užbaigimo procedūrų vykdymas</t>
  </si>
  <si>
    <t xml:space="preserve">Irma Paškevičienė                       </t>
  </si>
  <si>
    <t xml:space="preserve"> Planuojama nutiesti apie 4,82 km paviršinių nuotekų tinklų Gruodžio 17-osios, Linų, Alyvų, Malkų, Vilties, Dirvonų, Dirvonų skg., Anykščių, Mindaugo, P. Cvirkos, Tvenkinių ir Jogailos gatvėse.</t>
  </si>
  <si>
    <t>Techninio projekto parengimas, statybos darbų pradžia</t>
  </si>
  <si>
    <t>Saugaus miesto koncepsijos įgyvendinimas</t>
  </si>
  <si>
    <t>Aidas Dutkus Darius Paškevičius   Kristina Višniauskienė</t>
  </si>
  <si>
    <t>Įrengtų paviljonų skaičius</t>
  </si>
  <si>
    <t>Zita Pečiulienė  Kristina Višniauskienė</t>
  </si>
  <si>
    <t>Socialinio būsto ir kitų savivaldybės patalpų remontas ir rekonstravimas</t>
  </si>
  <si>
    <t>1/ pagal poreikį</t>
  </si>
  <si>
    <t xml:space="preserve">Tadas Balžekas </t>
  </si>
  <si>
    <t>Dalė Steponavičienė</t>
  </si>
  <si>
    <t>Nenumatytų ar netinkamų finansuoti iš daugiabučių namų atnaujinimo (modernizavimo) programos būtinų išlaidų padengimas (Linų g. 6, Ukmergė)/ soc. būsto būtinų remonto darbų finansavimas</t>
  </si>
  <si>
    <t>UAB „Ukmergės butų ūkis“ administruojamo Savivaldybės būsto ir patalpų remontas, išlaikymas, administravimas</t>
  </si>
  <si>
    <t>Surinktų iš gyventojų pajamų panaudojimas pagal patvirtintą tvarką, proc.</t>
  </si>
  <si>
    <t>100</t>
  </si>
  <si>
    <t>Jūratė Kaselienė                  Kristina Višniauskienė</t>
  </si>
  <si>
    <t>Pradinių klasių mokinių rašymo pasiekimų gerinimas stiprinant pedagogų IKT ir kolegialaus grįžtamojo ryšio (KGR) taikymo kompetencijas</t>
  </si>
  <si>
    <t>Siesikų miestelio viešųjų erdvių ir apšvietimo sutvarkymas</t>
  </si>
  <si>
    <t>Salvijus Stimburys    Rasa Kumetaitienė  Laima Aliubavičienė</t>
  </si>
  <si>
    <t>Želvos miestelio viešųjų erdvių ir apšvietimo sutvarkymas</t>
  </si>
  <si>
    <t>Įgyvendintų projektų skaičius/projekto administravimo dalies užbaigimas</t>
  </si>
  <si>
    <t>Taujėnų miestelio viešųjų erdvių ir apšvietimo sutvarkymas</t>
  </si>
  <si>
    <t>Žilvinas Dirsė                           Kristina Višniauskienė</t>
  </si>
  <si>
    <t>Projekto „Pradinių klasių mokinių rašymo pasiekimų gerinimas stiprinant pedagogoų IKT ir kolegialaus grįžtamojo ryšio (KGR) taikymo kompetencijas“ įgyvendinimas</t>
  </si>
  <si>
    <t xml:space="preserve"> Būsto nuomos mokesčių dalies kompensavimas</t>
  </si>
  <si>
    <t>Pasirašytų nuomos sutarčių skaičius</t>
  </si>
  <si>
    <t>Kultūros įstaigų aprūpinimas inventoriumi, įstaigų remontas ir kultūros projektų kofinansavimas</t>
  </si>
  <si>
    <t>Inventorius, remontas/ projektų kofinansavimas, tūkst. Eur</t>
  </si>
  <si>
    <t>Lolita Gerulskienė</t>
  </si>
  <si>
    <t>Kultūros ir turizmo skyriaus veiklos finansavimas, proc.</t>
  </si>
  <si>
    <t>Ukmergės miesto problemų sprendimas, išnaudojant pilietinės visuomenės, verslo ir vietos valdžios potencialą; prisidėjimas prie miesto plėtros proceso</t>
  </si>
  <si>
    <t>Ukmergės miesto vietos veiklos grupės plėtros strategijos įgyvendinimo kofinansavimas</t>
  </si>
  <si>
    <t>Asta Leonavičienė  Kristina Višniauskienė</t>
  </si>
  <si>
    <t>Prevencinio projekto  „Priešgaisrinė sauga“ tikslų ir uždavinių įgyvendinimas</t>
  </si>
  <si>
    <t>Elektroninės valdžios priemonių veiklos užtikrinimas</t>
  </si>
  <si>
    <t>Elektroninėje erdvėje teikiamų administracinių paslaugų skaičius</t>
  </si>
  <si>
    <t>Darius Paškevičius     Zina Kurmelienė</t>
  </si>
  <si>
    <t>Vytauto-Vilniaus g. skvero atnaujinimo, Velnio rato aikštelės sutvarkymo, Piliakalnio aikštelės sutvarkymo, bent vienos seniūnijos viešosios erdvės sutvarkymo projektinė dokumentacija ir vieno riboženklio atnaujinimo darbai</t>
  </si>
  <si>
    <t>A. Sakalauskas</t>
  </si>
  <si>
    <t>4/1</t>
  </si>
  <si>
    <t>Atnaujintų viešųjų erdvių projektinė dokumentacija/ atnaujintų riboženklių skaičius</t>
  </si>
  <si>
    <t>Savivaldybės tarybos priimtų sprendimų skaičius</t>
  </si>
  <si>
    <t>Natalja Miklyčienė</t>
  </si>
  <si>
    <t>Administracijos direktoriaus rezervo lėšų administravimas</t>
  </si>
  <si>
    <t xml:space="preserve"> Priemonių iš Administracijos direktoriaus rezervo finansavimas</t>
  </si>
  <si>
    <t>pagal poreikį</t>
  </si>
  <si>
    <t>Valdas Rabazauskas           Kristina Višniauskienė</t>
  </si>
  <si>
    <t>Savivaldybės atstovavimas teismuose</t>
  </si>
  <si>
    <t>Kristina Višniauskienė   Rimas Jurgilaitis</t>
  </si>
  <si>
    <t>Savivaldybės dalyvavimo teismuose išlaidų apmokėjimas, proc.</t>
  </si>
  <si>
    <t>Duomenų pateikimas</t>
  </si>
  <si>
    <t>Asta Dutkienė</t>
  </si>
  <si>
    <t>Įgyvendinama Užimtumo didinimo programa</t>
  </si>
  <si>
    <t>Laikinai įdarbintų asmenų skaičius</t>
  </si>
  <si>
    <t>Darbo su jaunimu programos parengimas</t>
  </si>
  <si>
    <t>Jaunimo politikos įgyvendinimas</t>
  </si>
  <si>
    <t>20/10</t>
  </si>
  <si>
    <t>Jūratė Kaselienė</t>
  </si>
  <si>
    <t>Teritorijų planavimo dokumentų rengimas ir koregavimas</t>
  </si>
  <si>
    <t>Aldona Tijūnelienė      Vytautas Česnaitis</t>
  </si>
  <si>
    <t xml:space="preserve">Žemės sklypų formavimo ir pertvarkymo projektai </t>
  </si>
  <si>
    <t>Sklypų formavimo projektai</t>
  </si>
  <si>
    <t>Aldona Tijūnelienė</t>
  </si>
  <si>
    <t>Vygintas Dubauskas             Linas Rugienius    Algimanta Laskauskienė</t>
  </si>
  <si>
    <t>Vygintas Dubauskas             Andrius Šiupinys     Jūratė Tamulienė</t>
  </si>
  <si>
    <t>Sutartinių įsipareigojimų vykdymas/  eismo reguliavimo priemonių įrengimas</t>
  </si>
  <si>
    <t>3/ pagal poreikį</t>
  </si>
  <si>
    <t>Tadas Balžekas  Linas Rugienius  Algimanta Laskauskienė</t>
  </si>
  <si>
    <t>Savivaldybės administracijos darbo organizavimas</t>
  </si>
  <si>
    <t>Zina Kurmelienė</t>
  </si>
  <si>
    <t>Pažymų iš savivaldybės archyve saugomų dokumentų išdavimas</t>
  </si>
  <si>
    <t>Išduotų pažymų skaičius</t>
  </si>
  <si>
    <t>Danguolė Balžekienė</t>
  </si>
  <si>
    <t>Rajono viešosios kalbos tikrinimas; fizinių ir juridinių asmenų konsultavimas kalbos klausimais</t>
  </si>
  <si>
    <t xml:space="preserve">Atliktų patikrinimų skaičius/suteiktų konsultacijų skaičius </t>
  </si>
  <si>
    <t>12/900</t>
  </si>
  <si>
    <t>Dalia Ivaškevičienė</t>
  </si>
  <si>
    <t>Ukmergės m. bendrojo plano keitimas/ vandentvarkos spec. plano keitimas/ sklypų formavimo ir kadastrinių matavimų bylų parengimas/SEDR  (savivaldybės erdvinių duomenų registro) duomenų sukėlimas</t>
  </si>
  <si>
    <t>1/1/15/1</t>
  </si>
  <si>
    <t xml:space="preserve">Savalaikis asmenų prašymų/skundų nagrinėjimas (proc.)/  kvalifikaciją tobulinusių tarnautojų/darbuotojų skaičiu     </t>
  </si>
  <si>
    <t>100/150</t>
  </si>
  <si>
    <t>Savivaldybės bendruomenės sveikatos punktų paslaugų plėtros užtikrinimas</t>
  </si>
  <si>
    <t>Savivaldybės bendruomenės sveikatos punktų, kuriuose dengiamos paslaugų išlaidos, skaičius</t>
  </si>
  <si>
    <t>Inga Pračkailė</t>
  </si>
  <si>
    <t>Sveikatos programų atrankos organizavimas ir finansavimas</t>
  </si>
  <si>
    <t>Vykdomų sveikatos projektų skaičius</t>
  </si>
  <si>
    <t>Neįgaliųjų ir pensinio amžiaus gyventojų dantų protezavimo rėmimo programos įgyvendinimas</t>
  </si>
  <si>
    <t>Dantų protezavimo paslaugų rėmimo atvejų skaičius</t>
  </si>
  <si>
    <t xml:space="preserve">E-sveikatos projekto įgyvendinimas Ukmergės PSPC
</t>
  </si>
  <si>
    <t xml:space="preserve">Įdiegtų IT priemonių skaičius
</t>
  </si>
  <si>
    <t>Savivaldybės gydytojo pareigybės finansavimas, proc.</t>
  </si>
  <si>
    <t xml:space="preserve">Projekto „Pirminės sveikatos priežiūros veiklos efektyvumo didinimas Ukmergės rajone“ įgyvendinimas
</t>
  </si>
  <si>
    <t>1/1/1/1</t>
  </si>
  <si>
    <t>Sveikatos apsaugos sistemoje dirbančių specialistų dalinis kelionės išlaidų kompensavimas</t>
  </si>
  <si>
    <t>Specialistų, gavusių kelionės išlaidų kompensacijas, skaičius</t>
  </si>
  <si>
    <t>Žemo slenksčio paslaugų Ukmergės rajone programos vykdymas</t>
  </si>
  <si>
    <t>Asmenų, gavusių žemo slenksčio kabineto paslaugas, skaičius</t>
  </si>
  <si>
    <t xml:space="preserve">Ukmergės PSPC  patalpų remonto darbai, baldų įsigyjimas, medicininės įrangos įsigijimas
</t>
  </si>
  <si>
    <t>Radiologijos diagnostikos paslaugų kokybės gerinimo VšĮ Ukmergės ligoninėje programa</t>
  </si>
  <si>
    <t>Įsigytas kompiuterinės tomografijos aparatas (išmokėjimas per 2 metus)</t>
  </si>
  <si>
    <t>Patvirtintos sutartys/ mokyklų veiklos tobulinimo planai</t>
  </si>
  <si>
    <t>2020 - ųjų metų asignavimai (planas), tūkst, Eur</t>
  </si>
  <si>
    <t xml:space="preserve">PATVIRTINTA                                                                                                   Ukmergės rajono savivaldybės                                                                 administracijos direktoriaus                                                  2020 m. kovo 20 d.                                                        įsakymu Nr. 13-381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</si>
</sst>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3" x14ac:knownFonts="1">
    <font>
      <sz val="10"/>
      <name val="Arial"/>
      <charset val="186"/>
    </font>
    <font>
      <b/>
      <sz val="12"/>
      <name val="Arial"/>
      <family val="2"/>
      <charset val="186"/>
    </font>
    <font>
      <b/>
      <u/>
      <sz val="12"/>
      <name val="Arial"/>
      <family val="2"/>
      <charset val="186"/>
    </font>
    <font>
      <sz val="8"/>
      <name val="Arial"/>
      <family val="2"/>
      <charset val="186"/>
    </font>
    <font>
      <b/>
      <sz val="8"/>
      <name val="Arial"/>
      <family val="2"/>
      <charset val="186"/>
    </font>
    <font>
      <sz val="7"/>
      <name val="Arial"/>
      <family val="2"/>
      <charset val="186"/>
    </font>
    <font>
      <b/>
      <sz val="7"/>
      <name val="Arial"/>
      <family val="2"/>
      <charset val="186"/>
    </font>
    <font>
      <sz val="10"/>
      <name val="Arial"/>
      <family val="2"/>
      <charset val="186"/>
    </font>
    <font>
      <b/>
      <sz val="8"/>
      <name val="Arial"/>
      <family val="2"/>
      <charset val="186"/>
    </font>
    <font>
      <sz val="7"/>
      <color indexed="10"/>
      <name val="Arial"/>
      <family val="2"/>
    </font>
    <font>
      <sz val="7"/>
      <color indexed="8"/>
      <name val="Arial"/>
      <family val="2"/>
      <charset val="186"/>
    </font>
    <font>
      <sz val="7"/>
      <name val="Arial"/>
      <family val="2"/>
    </font>
    <font>
      <b/>
      <sz val="10"/>
      <name val="Arial"/>
      <family val="2"/>
    </font>
    <font>
      <b/>
      <sz val="7"/>
      <name val="Arial"/>
      <family val="2"/>
    </font>
    <font>
      <sz val="8"/>
      <name val="Arial"/>
      <family val="2"/>
      <charset val="186"/>
    </font>
    <font>
      <b/>
      <sz val="8"/>
      <name val="Arial"/>
      <family val="2"/>
      <charset val="186"/>
    </font>
    <font>
      <sz val="7"/>
      <name val="Arial"/>
      <family val="2"/>
      <charset val="186"/>
    </font>
    <font>
      <b/>
      <sz val="7"/>
      <name val="Arial"/>
      <family val="2"/>
      <charset val="186"/>
    </font>
    <font>
      <b/>
      <sz val="7"/>
      <color indexed="8"/>
      <name val="Arial"/>
      <family val="2"/>
      <charset val="186"/>
    </font>
    <font>
      <sz val="7"/>
      <color indexed="12"/>
      <name val="Arial"/>
      <family val="2"/>
      <charset val="186"/>
    </font>
    <font>
      <sz val="7"/>
      <color indexed="23"/>
      <name val="Arial"/>
      <family val="2"/>
      <charset val="186"/>
    </font>
    <font>
      <b/>
      <sz val="7"/>
      <color indexed="8"/>
      <name val="Arial"/>
      <family val="2"/>
    </font>
    <font>
      <sz val="7"/>
      <color indexed="8"/>
      <name val="Arial"/>
      <family val="2"/>
    </font>
    <font>
      <sz val="7"/>
      <color indexed="10"/>
      <name val="Arial"/>
      <family val="2"/>
      <charset val="186"/>
    </font>
    <font>
      <i/>
      <sz val="7"/>
      <color indexed="10"/>
      <name val="Arial"/>
      <family val="2"/>
      <charset val="186"/>
    </font>
    <font>
      <i/>
      <u/>
      <sz val="7"/>
      <color indexed="8"/>
      <name val="Arial"/>
      <family val="2"/>
      <charset val="186"/>
    </font>
    <font>
      <strike/>
      <sz val="7"/>
      <name val="Arial"/>
      <family val="2"/>
      <charset val="186"/>
    </font>
    <font>
      <sz val="7"/>
      <color rgb="FFFF0000"/>
      <name val="Arial"/>
      <family val="2"/>
      <charset val="186"/>
    </font>
    <font>
      <sz val="7"/>
      <color theme="1"/>
      <name val="Arial"/>
      <family val="2"/>
      <charset val="186"/>
    </font>
    <font>
      <b/>
      <sz val="7"/>
      <color theme="1"/>
      <name val="Arial"/>
      <family val="2"/>
      <charset val="186"/>
    </font>
    <font>
      <sz val="7"/>
      <color theme="1"/>
      <name val="Arial"/>
      <family val="2"/>
    </font>
    <font>
      <b/>
      <sz val="7"/>
      <color rgb="FFFF0000"/>
      <name val="Arial"/>
      <family val="2"/>
      <charset val="186"/>
    </font>
    <font>
      <b/>
      <strike/>
      <sz val="7"/>
      <name val="Arial"/>
      <family val="2"/>
      <charset val="186"/>
    </font>
    <font>
      <b/>
      <sz val="7"/>
      <color theme="1"/>
      <name val="Arial"/>
      <family val="2"/>
    </font>
    <font>
      <b/>
      <strike/>
      <sz val="7"/>
      <color rgb="FFFF0000"/>
      <name val="Arial"/>
      <family val="2"/>
      <charset val="186"/>
    </font>
    <font>
      <strike/>
      <sz val="7"/>
      <color rgb="FFFF0000"/>
      <name val="Arial"/>
      <family val="2"/>
      <charset val="186"/>
    </font>
    <font>
      <strike/>
      <sz val="8"/>
      <name val="Arial"/>
      <family val="2"/>
      <charset val="186"/>
    </font>
    <font>
      <strike/>
      <sz val="7"/>
      <name val="Arial"/>
      <family val="2"/>
    </font>
    <font>
      <sz val="7"/>
      <color rgb="FF0070C0"/>
      <name val="Arial"/>
      <family val="2"/>
    </font>
    <font>
      <sz val="10"/>
      <color theme="1"/>
      <name val="Arial"/>
      <family val="2"/>
      <charset val="186"/>
    </font>
    <font>
      <i/>
      <sz val="7"/>
      <color theme="1"/>
      <name val="Arial"/>
      <family val="2"/>
      <charset val="186"/>
    </font>
    <font>
      <sz val="10"/>
      <name val="Times New Roman"/>
      <family val="1"/>
      <charset val="186"/>
    </font>
    <font>
      <b/>
      <sz val="12"/>
      <name val="Times New Roman"/>
      <family val="1"/>
      <charset val="186"/>
    </font>
  </fonts>
  <fills count="19">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theme="0"/>
        <bgColor indexed="64"/>
      </patternFill>
    </fill>
    <fill>
      <patternFill patternType="solid">
        <fgColor rgb="FFCEF2CE"/>
        <bgColor indexed="64"/>
      </patternFill>
    </fill>
    <fill>
      <patternFill patternType="solid">
        <fgColor rgb="FF00B0F0"/>
        <bgColor indexed="64"/>
      </patternFill>
    </fill>
    <fill>
      <patternFill patternType="solid">
        <fgColor rgb="FFFFFF00"/>
        <bgColor indexed="64"/>
      </patternFill>
    </fill>
    <fill>
      <patternFill patternType="solid">
        <fgColor rgb="FFCCFFCC"/>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99CC"/>
        <bgColor indexed="64"/>
      </patternFill>
    </fill>
    <fill>
      <patternFill patternType="solid">
        <fgColor rgb="FFCC99FF"/>
        <bgColor indexed="64"/>
      </patternFill>
    </fill>
    <fill>
      <patternFill patternType="solid">
        <fgColor rgb="FF99CC00"/>
        <bgColor indexed="64"/>
      </patternFill>
    </fill>
    <fill>
      <patternFill patternType="solid">
        <fgColor rgb="FFFFFF9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7" fillId="0" borderId="0"/>
    <xf numFmtId="9" fontId="7" fillId="0" borderId="0" applyFont="0" applyFill="0" applyBorder="0" applyAlignment="0" applyProtection="0"/>
  </cellStyleXfs>
  <cellXfs count="1783">
    <xf numFmtId="0" fontId="0" fillId="0" borderId="0" xfId="0"/>
    <xf numFmtId="0" fontId="3" fillId="0" borderId="0" xfId="0" applyFont="1"/>
    <xf numFmtId="0" fontId="0" fillId="0" borderId="0" xfId="0" applyBorder="1"/>
    <xf numFmtId="0" fontId="4" fillId="0" borderId="0" xfId="0" applyFont="1"/>
    <xf numFmtId="0" fontId="4" fillId="0" borderId="0" xfId="0" applyFont="1" applyAlignment="1">
      <alignment horizontal="left"/>
    </xf>
    <xf numFmtId="0" fontId="4" fillId="0" borderId="0" xfId="0" applyFont="1" applyFill="1"/>
    <xf numFmtId="0" fontId="3" fillId="0" borderId="0" xfId="0" applyFont="1" applyFill="1"/>
    <xf numFmtId="0" fontId="8" fillId="2"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Alignment="1">
      <alignment horizontal="center" vertical="center"/>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49" fontId="0" fillId="0" borderId="0" xfId="0" applyNumberFormat="1"/>
    <xf numFmtId="0" fontId="0" fillId="0" borderId="0" xfId="0" applyAlignment="1">
      <alignment horizontal="center"/>
    </xf>
    <xf numFmtId="0" fontId="6" fillId="0" borderId="5" xfId="0" applyFont="1" applyBorder="1" applyAlignment="1">
      <alignment horizontal="center" vertical="center" wrapText="1"/>
    </xf>
    <xf numFmtId="0" fontId="12" fillId="0" borderId="0" xfId="0" applyFont="1" applyAlignment="1">
      <alignment horizontal="center" vertical="center"/>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5" fillId="0" borderId="13" xfId="0" applyFont="1" applyFill="1" applyBorder="1" applyAlignment="1">
      <alignment horizontal="center" vertical="center" wrapText="1"/>
    </xf>
    <xf numFmtId="0" fontId="6" fillId="0" borderId="18" xfId="0" applyFont="1" applyBorder="1" applyAlignment="1">
      <alignment horizontal="center" vertical="center" wrapText="1"/>
    </xf>
    <xf numFmtId="0" fontId="14" fillId="0" borderId="0" xfId="0" applyFont="1"/>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4" fillId="0" borderId="0" xfId="0" applyFont="1" applyFill="1"/>
    <xf numFmtId="0" fontId="6"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5"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3" fillId="0" borderId="7" xfId="0" applyFont="1" applyBorder="1" applyAlignment="1">
      <alignment horizontal="center" vertical="center"/>
    </xf>
    <xf numFmtId="0" fontId="5" fillId="4" borderId="1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0" borderId="27" xfId="0" applyFont="1" applyBorder="1" applyAlignment="1">
      <alignment horizontal="center" vertical="center" wrapText="1"/>
    </xf>
    <xf numFmtId="0" fontId="5" fillId="4" borderId="2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4" borderId="31" xfId="0" applyFont="1" applyFill="1" applyBorder="1" applyAlignment="1">
      <alignment horizontal="right" vertical="center" wrapText="1"/>
    </xf>
    <xf numFmtId="0" fontId="6" fillId="0" borderId="16" xfId="0" applyFont="1" applyBorder="1" applyAlignment="1">
      <alignment horizontal="center" vertical="center" wrapText="1"/>
    </xf>
    <xf numFmtId="0" fontId="6" fillId="4" borderId="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4" borderId="3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3" fillId="0" borderId="38" xfId="0" applyFont="1" applyBorder="1" applyAlignment="1">
      <alignment horizontal="center" vertical="center" wrapText="1"/>
    </xf>
    <xf numFmtId="0" fontId="6" fillId="0" borderId="38" xfId="0" applyFont="1" applyBorder="1" applyAlignment="1">
      <alignment horizontal="center" vertical="center" wrapText="1"/>
    </xf>
    <xf numFmtId="0" fontId="5" fillId="2" borderId="17" xfId="0" applyFont="1" applyFill="1" applyBorder="1" applyAlignment="1">
      <alignment horizontal="center" vertical="center" wrapText="1"/>
    </xf>
    <xf numFmtId="0" fontId="6" fillId="0" borderId="30" xfId="0" applyFont="1" applyBorder="1" applyAlignment="1">
      <alignment horizontal="center" vertical="center" wrapText="1"/>
    </xf>
    <xf numFmtId="0" fontId="10" fillId="4" borderId="1"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20" xfId="0" applyFont="1" applyFill="1" applyBorder="1" applyAlignment="1">
      <alignment horizontal="center" vertical="center" wrapText="1"/>
    </xf>
    <xf numFmtId="0" fontId="13" fillId="0" borderId="28" xfId="0" applyFont="1" applyBorder="1" applyAlignment="1">
      <alignment horizontal="center" vertical="center" wrapText="1"/>
    </xf>
    <xf numFmtId="0" fontId="5" fillId="4" borderId="32"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21"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5" borderId="3"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wrapText="1"/>
    </xf>
    <xf numFmtId="2" fontId="23" fillId="0" borderId="1" xfId="0" applyNumberFormat="1" applyFont="1" applyBorder="1" applyAlignment="1">
      <alignment horizontal="center" vertical="center" wrapText="1"/>
    </xf>
    <xf numFmtId="2" fontId="23" fillId="0" borderId="43" xfId="0" applyNumberFormat="1" applyFont="1" applyFill="1" applyBorder="1" applyAlignment="1">
      <alignment horizontal="center" vertical="center" wrapText="1"/>
    </xf>
    <xf numFmtId="2" fontId="5" fillId="0" borderId="24"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2" fontId="5" fillId="0" borderId="1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2" fontId="16" fillId="5" borderId="17" xfId="0" applyNumberFormat="1"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2" fontId="16" fillId="5" borderId="8" xfId="0" applyNumberFormat="1" applyFont="1" applyFill="1" applyBorder="1" applyAlignment="1">
      <alignment horizontal="center" vertical="center" wrapText="1"/>
    </xf>
    <xf numFmtId="2" fontId="16" fillId="0" borderId="17" xfId="0" applyNumberFormat="1" applyFont="1" applyBorder="1" applyAlignment="1">
      <alignment horizontal="center" vertical="center" wrapText="1"/>
    </xf>
    <xf numFmtId="2" fontId="16" fillId="0" borderId="1" xfId="0" applyNumberFormat="1" applyFont="1" applyFill="1" applyBorder="1" applyAlignment="1">
      <alignment horizontal="center" vertical="center" wrapText="1"/>
    </xf>
    <xf numFmtId="2" fontId="16" fillId="0" borderId="8" xfId="0" applyNumberFormat="1" applyFont="1" applyFill="1" applyBorder="1" applyAlignment="1">
      <alignment horizontal="center" vertical="center" wrapText="1"/>
    </xf>
    <xf numFmtId="2" fontId="16" fillId="5" borderId="24" xfId="0" applyNumberFormat="1" applyFont="1" applyFill="1" applyBorder="1" applyAlignment="1">
      <alignment horizontal="center" vertical="center" wrapText="1"/>
    </xf>
    <xf numFmtId="2" fontId="16" fillId="2" borderId="37" xfId="0" applyNumberFormat="1" applyFont="1" applyFill="1" applyBorder="1" applyAlignment="1">
      <alignment horizontal="center" vertical="center" wrapText="1"/>
    </xf>
    <xf numFmtId="2" fontId="5" fillId="6" borderId="31" xfId="0" applyNumberFormat="1" applyFont="1" applyFill="1" applyBorder="1" applyAlignment="1">
      <alignment horizontal="center" vertical="center" wrapText="1"/>
    </xf>
    <xf numFmtId="2" fontId="5" fillId="6" borderId="30" xfId="0" applyNumberFormat="1" applyFont="1" applyFill="1" applyBorder="1" applyAlignment="1">
      <alignment horizontal="center" vertical="center" wrapText="1"/>
    </xf>
    <xf numFmtId="2" fontId="16" fillId="6" borderId="40" xfId="0" applyNumberFormat="1" applyFont="1" applyFill="1" applyBorder="1" applyAlignment="1">
      <alignment horizontal="center" vertical="center" wrapText="1"/>
    </xf>
    <xf numFmtId="2" fontId="16" fillId="6" borderId="31" xfId="0" applyNumberFormat="1" applyFont="1" applyFill="1" applyBorder="1" applyAlignment="1">
      <alignment horizontal="center" vertical="center" wrapText="1"/>
    </xf>
    <xf numFmtId="2" fontId="16" fillId="0" borderId="3" xfId="0" applyNumberFormat="1" applyFont="1" applyFill="1" applyBorder="1" applyAlignment="1">
      <alignment horizontal="center" vertical="center" wrapText="1"/>
    </xf>
    <xf numFmtId="2" fontId="16" fillId="5" borderId="22" xfId="0" applyNumberFormat="1" applyFont="1" applyFill="1" applyBorder="1" applyAlignment="1">
      <alignment horizontal="center" vertical="center" wrapText="1"/>
    </xf>
    <xf numFmtId="2" fontId="5" fillId="3" borderId="42" xfId="0" applyNumberFormat="1" applyFont="1" applyFill="1" applyBorder="1" applyAlignment="1">
      <alignment horizontal="center" vertical="center" wrapText="1"/>
    </xf>
    <xf numFmtId="2" fontId="5" fillId="3" borderId="47" xfId="0" applyNumberFormat="1" applyFont="1" applyFill="1" applyBorder="1" applyAlignment="1">
      <alignment horizontal="center" vertical="center" wrapText="1"/>
    </xf>
    <xf numFmtId="2" fontId="5" fillId="0" borderId="25" xfId="0" applyNumberFormat="1" applyFont="1" applyFill="1" applyBorder="1" applyAlignment="1">
      <alignment horizontal="center" vertical="center" wrapText="1"/>
    </xf>
    <xf numFmtId="2" fontId="5" fillId="0" borderId="20" xfId="0" applyNumberFormat="1" applyFont="1" applyFill="1" applyBorder="1" applyAlignment="1">
      <alignment horizontal="center" vertical="center" wrapText="1"/>
    </xf>
    <xf numFmtId="2" fontId="5" fillId="0" borderId="20" xfId="0" applyNumberFormat="1" applyFont="1" applyBorder="1" applyAlignment="1">
      <alignment horizontal="center" vertical="center" wrapText="1"/>
    </xf>
    <xf numFmtId="2" fontId="5" fillId="0" borderId="22" xfId="0" applyNumberFormat="1" applyFont="1" applyFill="1" applyBorder="1" applyAlignment="1">
      <alignment horizontal="center" vertical="center" wrapText="1"/>
    </xf>
    <xf numFmtId="2" fontId="27" fillId="0" borderId="8" xfId="0" applyNumberFormat="1" applyFont="1" applyBorder="1" applyAlignment="1">
      <alignment horizontal="center" vertical="center" wrapText="1"/>
    </xf>
    <xf numFmtId="2" fontId="5" fillId="5" borderId="34" xfId="0" applyNumberFormat="1" applyFont="1" applyFill="1" applyBorder="1" applyAlignment="1">
      <alignment horizontal="center" vertical="center" wrapText="1"/>
    </xf>
    <xf numFmtId="2" fontId="5" fillId="0" borderId="5" xfId="0" applyNumberFormat="1" applyFont="1" applyBorder="1" applyAlignment="1">
      <alignment horizontal="center" vertical="center" wrapText="1"/>
    </xf>
    <xf numFmtId="2" fontId="5" fillId="8" borderId="24" xfId="0" applyNumberFormat="1"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2" fontId="5" fillId="5" borderId="9" xfId="0" applyNumberFormat="1" applyFont="1" applyFill="1" applyBorder="1" applyAlignment="1">
      <alignment horizontal="center" vertical="center" wrapText="1"/>
    </xf>
    <xf numFmtId="2" fontId="5" fillId="3" borderId="49" xfId="0" applyNumberFormat="1" applyFont="1" applyFill="1" applyBorder="1" applyAlignment="1">
      <alignment horizontal="center" vertical="center" wrapText="1"/>
    </xf>
    <xf numFmtId="2" fontId="5" fillId="2" borderId="48" xfId="0" applyNumberFormat="1" applyFont="1" applyFill="1" applyBorder="1" applyAlignment="1">
      <alignment horizontal="center" vertical="center" wrapText="1"/>
    </xf>
    <xf numFmtId="2" fontId="5" fillId="2" borderId="12" xfId="0" applyNumberFormat="1" applyFont="1" applyFill="1" applyBorder="1" applyAlignment="1">
      <alignment horizontal="center" vertical="center" wrapText="1"/>
    </xf>
    <xf numFmtId="2" fontId="5" fillId="2" borderId="28" xfId="0" applyNumberFormat="1" applyFont="1" applyFill="1" applyBorder="1" applyAlignment="1">
      <alignment horizontal="center" vertical="center" wrapText="1"/>
    </xf>
    <xf numFmtId="2" fontId="5" fillId="2" borderId="51" xfId="0" applyNumberFormat="1" applyFont="1" applyFill="1" applyBorder="1" applyAlignment="1">
      <alignment horizontal="center" vertical="center" wrapText="1"/>
    </xf>
    <xf numFmtId="2" fontId="5" fillId="2" borderId="31" xfId="0" applyNumberFormat="1" applyFont="1" applyFill="1" applyBorder="1" applyAlignment="1">
      <alignment horizontal="center" vertical="center" wrapText="1"/>
    </xf>
    <xf numFmtId="2" fontId="5" fillId="2" borderId="30" xfId="0" applyNumberFormat="1" applyFont="1" applyFill="1" applyBorder="1" applyAlignment="1">
      <alignment horizontal="center" vertical="center" wrapText="1"/>
    </xf>
    <xf numFmtId="2" fontId="28" fillId="0" borderId="17" xfId="0" applyNumberFormat="1" applyFont="1" applyFill="1" applyBorder="1" applyAlignment="1">
      <alignment horizontal="center" vertical="center" wrapText="1"/>
    </xf>
    <xf numFmtId="2" fontId="5" fillId="0" borderId="6" xfId="0" applyNumberFormat="1" applyFont="1" applyBorder="1" applyAlignment="1">
      <alignment horizontal="center" vertical="center" wrapText="1"/>
    </xf>
    <xf numFmtId="2" fontId="5" fillId="4" borderId="20" xfId="0" applyNumberFormat="1" applyFont="1" applyFill="1" applyBorder="1" applyAlignment="1">
      <alignment horizontal="center" vertical="center" wrapText="1"/>
    </xf>
    <xf numFmtId="2" fontId="5" fillId="4" borderId="46"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xf>
    <xf numFmtId="2" fontId="5" fillId="0" borderId="11" xfId="0" applyNumberFormat="1" applyFont="1" applyBorder="1" applyAlignment="1">
      <alignment horizontal="center" vertical="center" wrapText="1"/>
    </xf>
    <xf numFmtId="2" fontId="5" fillId="5" borderId="4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0" borderId="15" xfId="0" applyFont="1" applyBorder="1" applyAlignment="1">
      <alignment horizontal="center" vertical="center" textRotation="90"/>
    </xf>
    <xf numFmtId="0" fontId="3" fillId="0" borderId="15" xfId="0" applyFont="1" applyBorder="1" applyAlignment="1">
      <alignment horizontal="center" vertical="center" textRotation="90" wrapText="1"/>
    </xf>
    <xf numFmtId="0" fontId="4" fillId="3"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2" fontId="28" fillId="0" borderId="24" xfId="0" applyNumberFormat="1"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9" fillId="0" borderId="38" xfId="0" applyFont="1" applyFill="1" applyBorder="1" applyAlignment="1">
      <alignment horizontal="center" vertical="center" wrapText="1"/>
    </xf>
    <xf numFmtId="2" fontId="28" fillId="0" borderId="3" xfId="0" applyNumberFormat="1"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9" fillId="8" borderId="30" xfId="0" applyFont="1" applyFill="1" applyBorder="1" applyAlignment="1">
      <alignment horizontal="center" vertical="center" wrapText="1"/>
    </xf>
    <xf numFmtId="2" fontId="28" fillId="8" borderId="1" xfId="0" applyNumberFormat="1" applyFont="1" applyFill="1" applyBorder="1" applyAlignment="1">
      <alignment horizontal="center" vertical="center" wrapText="1"/>
    </xf>
    <xf numFmtId="2" fontId="28" fillId="8" borderId="8"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2" fontId="5" fillId="0" borderId="4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8" xfId="0" applyFont="1" applyFill="1" applyBorder="1" applyAlignment="1">
      <alignment horizontal="right" vertical="center" wrapText="1"/>
    </xf>
    <xf numFmtId="0" fontId="5" fillId="0" borderId="56" xfId="0" applyFont="1" applyFill="1" applyBorder="1" applyAlignment="1">
      <alignment horizontal="right" vertical="center" wrapText="1"/>
    </xf>
    <xf numFmtId="0" fontId="6" fillId="0" borderId="37" xfId="0" applyFont="1" applyFill="1" applyBorder="1" applyAlignment="1">
      <alignment horizontal="center" vertical="center" wrapText="1"/>
    </xf>
    <xf numFmtId="2" fontId="5" fillId="0" borderId="46" xfId="0" applyNumberFormat="1" applyFont="1" applyFill="1" applyBorder="1" applyAlignment="1">
      <alignment horizontal="center" vertical="center" wrapText="1"/>
    </xf>
    <xf numFmtId="2" fontId="16" fillId="0" borderId="17" xfId="0" applyNumberFormat="1" applyFont="1" applyFill="1" applyBorder="1" applyAlignment="1">
      <alignment horizontal="center" vertical="center" wrapText="1"/>
    </xf>
    <xf numFmtId="2" fontId="5" fillId="0" borderId="58" xfId="0" applyNumberFormat="1" applyFont="1" applyFill="1" applyBorder="1" applyAlignment="1">
      <alignment horizontal="center" vertical="center" wrapText="1"/>
    </xf>
    <xf numFmtId="0" fontId="29" fillId="10" borderId="10"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29" fillId="10" borderId="9"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8" fillId="10" borderId="19" xfId="0" applyFont="1" applyFill="1" applyBorder="1" applyAlignment="1">
      <alignment horizontal="center" vertical="center" wrapText="1"/>
    </xf>
    <xf numFmtId="2" fontId="5" fillId="10" borderId="8" xfId="0" applyNumberFormat="1"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8" fillId="10" borderId="44"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50"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29" fillId="10" borderId="58" xfId="0" applyFont="1" applyFill="1" applyBorder="1" applyAlignment="1">
      <alignment horizontal="center" vertical="center" wrapText="1"/>
    </xf>
    <xf numFmtId="0" fontId="29" fillId="10" borderId="59" xfId="0" applyFont="1" applyFill="1" applyBorder="1" applyAlignment="1">
      <alignment horizontal="center" vertical="center" wrapText="1"/>
    </xf>
    <xf numFmtId="2" fontId="28" fillId="10" borderId="6" xfId="0" applyNumberFormat="1" applyFont="1" applyFill="1" applyBorder="1" applyAlignment="1">
      <alignment horizontal="center" vertical="center" wrapText="1"/>
    </xf>
    <xf numFmtId="2" fontId="28" fillId="10" borderId="60" xfId="0" applyNumberFormat="1" applyFont="1" applyFill="1" applyBorder="1" applyAlignment="1">
      <alignment horizontal="center" vertical="center" wrapText="1"/>
    </xf>
    <xf numFmtId="2" fontId="28" fillId="10" borderId="46" xfId="0" applyNumberFormat="1" applyFont="1" applyFill="1" applyBorder="1" applyAlignment="1">
      <alignment horizontal="center" vertical="center" wrapText="1"/>
    </xf>
    <xf numFmtId="2" fontId="5" fillId="10" borderId="17"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wrapText="1"/>
    </xf>
    <xf numFmtId="0" fontId="29" fillId="10" borderId="11" xfId="0" applyFont="1" applyFill="1" applyBorder="1" applyAlignment="1">
      <alignment horizontal="center" vertical="center" wrapText="1"/>
    </xf>
    <xf numFmtId="2" fontId="28" fillId="10" borderId="22" xfId="0" applyNumberFormat="1" applyFont="1" applyFill="1" applyBorder="1" applyAlignment="1">
      <alignment horizontal="center" vertical="center" wrapText="1"/>
    </xf>
    <xf numFmtId="0" fontId="13" fillId="10" borderId="5" xfId="0" applyFont="1" applyFill="1" applyBorder="1" applyAlignment="1">
      <alignment horizontal="center" vertical="center" wrapText="1"/>
    </xf>
    <xf numFmtId="2" fontId="28" fillId="10" borderId="11" xfId="0" applyNumberFormat="1" applyFont="1" applyFill="1" applyBorder="1" applyAlignment="1">
      <alignment horizontal="center" vertical="center" wrapText="1"/>
    </xf>
    <xf numFmtId="0" fontId="28" fillId="10" borderId="25"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6" fillId="10" borderId="6" xfId="0" applyFont="1" applyFill="1" applyBorder="1" applyAlignment="1">
      <alignment horizontal="center" vertical="center" wrapText="1"/>
    </xf>
    <xf numFmtId="2" fontId="5" fillId="10" borderId="43" xfId="0" applyNumberFormat="1"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2" xfId="0" applyFont="1" applyFill="1" applyBorder="1" applyAlignment="1">
      <alignment horizontal="center" vertical="center" wrapText="1"/>
    </xf>
    <xf numFmtId="2" fontId="5" fillId="10" borderId="24" xfId="0" applyNumberFormat="1" applyFont="1" applyFill="1" applyBorder="1" applyAlignment="1">
      <alignment horizontal="center" vertical="center" wrapText="1"/>
    </xf>
    <xf numFmtId="0" fontId="6" fillId="10" borderId="7" xfId="0" applyFont="1" applyFill="1" applyBorder="1" applyAlignment="1">
      <alignment horizontal="center" vertical="center" wrapText="1"/>
    </xf>
    <xf numFmtId="2" fontId="5" fillId="10" borderId="3" xfId="0" applyNumberFormat="1"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8" xfId="0" applyFont="1" applyFill="1" applyBorder="1" applyAlignment="1">
      <alignment horizontal="center" vertical="center" wrapText="1"/>
    </xf>
    <xf numFmtId="2" fontId="6" fillId="10" borderId="1" xfId="0" applyNumberFormat="1" applyFont="1" applyFill="1" applyBorder="1" applyAlignment="1">
      <alignment horizontal="center" vertical="center" wrapText="1"/>
    </xf>
    <xf numFmtId="2" fontId="6" fillId="10" borderId="8" xfId="0" applyNumberFormat="1" applyFont="1" applyFill="1" applyBorder="1" applyAlignment="1">
      <alignment horizontal="center" vertical="center" wrapText="1"/>
    </xf>
    <xf numFmtId="0" fontId="5" fillId="10" borderId="11" xfId="0" applyFont="1" applyFill="1" applyBorder="1" applyAlignment="1">
      <alignment horizontal="center" vertical="center" wrapText="1"/>
    </xf>
    <xf numFmtId="2" fontId="5" fillId="10" borderId="17" xfId="0" applyNumberFormat="1" applyFont="1" applyFill="1" applyBorder="1" applyAlignment="1">
      <alignment horizontal="center" vertical="center"/>
    </xf>
    <xf numFmtId="2" fontId="5" fillId="10" borderId="1" xfId="0" applyNumberFormat="1" applyFont="1" applyFill="1" applyBorder="1" applyAlignment="1">
      <alignment horizontal="center" vertical="center"/>
    </xf>
    <xf numFmtId="2" fontId="5" fillId="10" borderId="43" xfId="0" applyNumberFormat="1" applyFont="1" applyFill="1" applyBorder="1" applyAlignment="1">
      <alignment horizontal="center" vertical="center"/>
    </xf>
    <xf numFmtId="0" fontId="5" fillId="10" borderId="3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8" fillId="0" borderId="2" xfId="0" applyFont="1" applyFill="1" applyBorder="1" applyAlignment="1">
      <alignment horizontal="center" vertical="center" wrapText="1"/>
    </xf>
    <xf numFmtId="2" fontId="28" fillId="0" borderId="60" xfId="0" applyNumberFormat="1" applyFont="1" applyFill="1" applyBorder="1" applyAlignment="1">
      <alignment horizontal="center" vertical="center" wrapText="1"/>
    </xf>
    <xf numFmtId="0" fontId="13" fillId="10" borderId="7"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5" fillId="8" borderId="13" xfId="0" applyFont="1" applyFill="1" applyBorder="1" applyAlignment="1">
      <alignment horizontal="center" vertical="center" wrapText="1"/>
    </xf>
    <xf numFmtId="2" fontId="5" fillId="5" borderId="64" xfId="0" applyNumberFormat="1"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6" fillId="8" borderId="9" xfId="0" applyFont="1" applyFill="1" applyBorder="1" applyAlignment="1">
      <alignment horizontal="center" vertical="center" wrapText="1"/>
    </xf>
    <xf numFmtId="2" fontId="11" fillId="0" borderId="1" xfId="0" applyNumberFormat="1" applyFont="1" applyBorder="1" applyAlignment="1">
      <alignment horizontal="center" vertical="center" wrapText="1"/>
    </xf>
    <xf numFmtId="2" fontId="11" fillId="5" borderId="5" xfId="0" applyNumberFormat="1" applyFont="1" applyFill="1" applyBorder="1" applyAlignment="1">
      <alignment horizontal="center" vertical="center" wrapText="1"/>
    </xf>
    <xf numFmtId="0" fontId="5" fillId="0" borderId="31" xfId="0" applyFont="1" applyBorder="1" applyAlignment="1">
      <alignment horizontal="center" vertical="center" wrapText="1"/>
    </xf>
    <xf numFmtId="0" fontId="11" fillId="0" borderId="1" xfId="0" applyFont="1" applyFill="1" applyBorder="1" applyAlignment="1">
      <alignment horizontal="center" vertical="center" wrapText="1"/>
    </xf>
    <xf numFmtId="0" fontId="28" fillId="10" borderId="5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6" fillId="8" borderId="16" xfId="0" applyFont="1" applyFill="1" applyBorder="1" applyAlignment="1">
      <alignment horizontal="center" vertical="center" wrapText="1"/>
    </xf>
    <xf numFmtId="2" fontId="5" fillId="12" borderId="3" xfId="0" applyNumberFormat="1" applyFont="1" applyFill="1" applyBorder="1" applyAlignment="1">
      <alignment horizontal="center" vertical="center" wrapText="1"/>
    </xf>
    <xf numFmtId="2" fontId="5" fillId="12" borderId="1" xfId="0" applyNumberFormat="1" applyFont="1" applyFill="1" applyBorder="1" applyAlignment="1">
      <alignment horizontal="center" vertical="center" wrapText="1"/>
    </xf>
    <xf numFmtId="2" fontId="27" fillId="0" borderId="5" xfId="0" applyNumberFormat="1" applyFont="1" applyBorder="1" applyAlignment="1">
      <alignment horizontal="center" vertical="center" wrapText="1"/>
    </xf>
    <xf numFmtId="2" fontId="5" fillId="10" borderId="5" xfId="0" applyNumberFormat="1" applyFont="1" applyFill="1" applyBorder="1" applyAlignment="1">
      <alignment horizontal="center" vertical="center" wrapText="1"/>
    </xf>
    <xf numFmtId="2" fontId="5" fillId="0" borderId="41" xfId="0" applyNumberFormat="1" applyFont="1" applyBorder="1" applyAlignment="1">
      <alignment horizontal="center" vertical="center" wrapText="1"/>
    </xf>
    <xf numFmtId="0" fontId="6" fillId="0" borderId="38" xfId="0" applyFont="1" applyFill="1" applyBorder="1" applyAlignment="1">
      <alignment horizontal="center" vertical="center" wrapText="1"/>
    </xf>
    <xf numFmtId="2" fontId="5" fillId="0" borderId="18" xfId="0" applyNumberFormat="1" applyFont="1" applyBorder="1" applyAlignment="1">
      <alignment horizontal="center" vertical="center" wrapText="1"/>
    </xf>
    <xf numFmtId="2" fontId="5" fillId="12" borderId="5" xfId="0" applyNumberFormat="1" applyFont="1" applyFill="1" applyBorder="1" applyAlignment="1">
      <alignment horizontal="center" vertical="center" wrapText="1"/>
    </xf>
    <xf numFmtId="2" fontId="28" fillId="10" borderId="32" xfId="0" applyNumberFormat="1" applyFont="1" applyFill="1" applyBorder="1" applyAlignment="1">
      <alignment horizontal="center" vertical="center" wrapText="1"/>
    </xf>
    <xf numFmtId="2" fontId="5" fillId="0" borderId="54" xfId="0" applyNumberFormat="1" applyFont="1" applyFill="1" applyBorder="1" applyAlignment="1">
      <alignment horizontal="center" vertical="center" wrapText="1"/>
    </xf>
    <xf numFmtId="2" fontId="28" fillId="10" borderId="18" xfId="0" applyNumberFormat="1" applyFont="1" applyFill="1" applyBorder="1" applyAlignment="1">
      <alignment horizontal="center" vertical="center" wrapText="1"/>
    </xf>
    <xf numFmtId="2" fontId="16" fillId="0" borderId="24" xfId="0" applyNumberFormat="1" applyFont="1" applyBorder="1" applyAlignment="1">
      <alignment horizontal="center" vertical="center" wrapText="1"/>
    </xf>
    <xf numFmtId="2" fontId="5" fillId="8" borderId="2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6" fillId="5" borderId="5" xfId="0" applyNumberFormat="1" applyFont="1" applyFill="1" applyBorder="1" applyAlignment="1">
      <alignment horizontal="center" vertical="center" wrapText="1"/>
    </xf>
    <xf numFmtId="2" fontId="16" fillId="5" borderId="54" xfId="0" applyNumberFormat="1" applyFont="1" applyFill="1" applyBorder="1" applyAlignment="1">
      <alignment horizontal="center" vertical="center" wrapText="1"/>
    </xf>
    <xf numFmtId="2" fontId="16" fillId="6" borderId="63"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2" fontId="5" fillId="8" borderId="15" xfId="0" applyNumberFormat="1"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2" fontId="5" fillId="0" borderId="38" xfId="0" applyNumberFormat="1" applyFont="1" applyFill="1" applyBorder="1" applyAlignment="1">
      <alignment horizontal="center" vertical="center" wrapText="1"/>
    </xf>
    <xf numFmtId="2" fontId="6" fillId="10" borderId="24" xfId="0" applyNumberFormat="1" applyFont="1" applyFill="1" applyBorder="1" applyAlignment="1">
      <alignment horizontal="center" vertical="center" wrapText="1"/>
    </xf>
    <xf numFmtId="2" fontId="19" fillId="0" borderId="24"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28" fillId="8" borderId="5" xfId="0" applyNumberFormat="1" applyFont="1" applyFill="1" applyBorder="1" applyAlignment="1">
      <alignment horizontal="center" vertical="center" wrapText="1"/>
    </xf>
    <xf numFmtId="0" fontId="28" fillId="10" borderId="52"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13" fillId="0" borderId="5" xfId="0"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6" fillId="0" borderId="8"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50" xfId="0" applyFont="1" applyBorder="1" applyAlignment="1">
      <alignment horizontal="center" vertical="center" wrapText="1"/>
    </xf>
    <xf numFmtId="0" fontId="13" fillId="4" borderId="32"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38" xfId="0" applyFont="1" applyFill="1" applyBorder="1" applyAlignment="1">
      <alignment horizontal="center" vertical="center" wrapText="1"/>
    </xf>
    <xf numFmtId="2" fontId="28" fillId="0" borderId="22" xfId="0" applyNumberFormat="1"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0" fontId="13" fillId="4" borderId="16" xfId="0"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8" xfId="0" applyNumberFormat="1" applyFont="1" applyFill="1" applyBorder="1" applyAlignment="1">
      <alignment horizontal="center" vertical="center" wrapText="1"/>
    </xf>
    <xf numFmtId="2" fontId="29" fillId="10" borderId="17" xfId="0" applyNumberFormat="1" applyFont="1" applyFill="1" applyBorder="1" applyAlignment="1">
      <alignment horizontal="center" vertical="center" wrapText="1"/>
    </xf>
    <xf numFmtId="2" fontId="29" fillId="10" borderId="1" xfId="0" applyNumberFormat="1" applyFont="1" applyFill="1" applyBorder="1" applyAlignment="1">
      <alignment horizontal="center" vertical="center" wrapText="1"/>
    </xf>
    <xf numFmtId="2" fontId="29" fillId="10" borderId="8" xfId="0" applyNumberFormat="1" applyFont="1" applyFill="1" applyBorder="1" applyAlignment="1">
      <alignment horizontal="center" vertical="center" wrapText="1"/>
    </xf>
    <xf numFmtId="2" fontId="6" fillId="5" borderId="17" xfId="0" applyNumberFormat="1" applyFont="1" applyFill="1" applyBorder="1" applyAlignment="1">
      <alignment horizontal="center" vertical="center" wrapText="1"/>
    </xf>
    <xf numFmtId="2" fontId="6" fillId="5"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3" fillId="4" borderId="1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18" xfId="0" applyFont="1" applyFill="1" applyBorder="1" applyAlignment="1">
      <alignment horizontal="center" vertical="center" wrapText="1"/>
    </xf>
    <xf numFmtId="2" fontId="29" fillId="10" borderId="3" xfId="0" applyNumberFormat="1" applyFont="1" applyFill="1" applyBorder="1" applyAlignment="1">
      <alignment horizontal="center" vertical="center" wrapText="1"/>
    </xf>
    <xf numFmtId="2" fontId="6" fillId="5" borderId="24" xfId="0" applyNumberFormat="1" applyFont="1" applyFill="1" applyBorder="1" applyAlignment="1">
      <alignment horizontal="center" vertical="center" wrapText="1"/>
    </xf>
    <xf numFmtId="2" fontId="29" fillId="10" borderId="43" xfId="0" applyNumberFormat="1" applyFont="1" applyFill="1" applyBorder="1" applyAlignment="1">
      <alignment horizontal="center" vertical="center" wrapText="1"/>
    </xf>
    <xf numFmtId="2" fontId="5" fillId="3" borderId="30" xfId="0" applyNumberFormat="1" applyFont="1" applyFill="1" applyBorder="1" applyAlignment="1">
      <alignment horizontal="center" vertical="center" wrapText="1"/>
    </xf>
    <xf numFmtId="2" fontId="31" fillId="0" borderId="1" xfId="0" applyNumberFormat="1" applyFont="1" applyFill="1" applyBorder="1" applyAlignment="1">
      <alignment horizontal="center" vertical="center" wrapText="1"/>
    </xf>
    <xf numFmtId="2" fontId="6" fillId="0" borderId="5" xfId="0" applyNumberFormat="1" applyFont="1" applyBorder="1" applyAlignment="1">
      <alignment horizontal="center" vertical="center" wrapText="1"/>
    </xf>
    <xf numFmtId="2" fontId="6" fillId="0" borderId="3" xfId="0" applyNumberFormat="1" applyFont="1" applyFill="1" applyBorder="1" applyAlignment="1">
      <alignment horizontal="center" vertical="center" wrapText="1"/>
    </xf>
    <xf numFmtId="2" fontId="5" fillId="2" borderId="72" xfId="0" applyNumberFormat="1" applyFont="1" applyFill="1" applyBorder="1" applyAlignment="1">
      <alignment horizontal="center" vertical="center" wrapText="1"/>
    </xf>
    <xf numFmtId="2" fontId="5" fillId="6" borderId="63" xfId="0" applyNumberFormat="1" applyFont="1" applyFill="1" applyBorder="1" applyAlignment="1">
      <alignment horizontal="center" vertical="center" wrapText="1"/>
    </xf>
    <xf numFmtId="2" fontId="5" fillId="3" borderId="40" xfId="0" applyNumberFormat="1" applyFont="1" applyFill="1" applyBorder="1" applyAlignment="1">
      <alignment horizontal="center" vertical="center" wrapText="1"/>
    </xf>
    <xf numFmtId="2" fontId="5" fillId="2" borderId="63" xfId="0" applyNumberFormat="1" applyFont="1" applyFill="1" applyBorder="1" applyAlignment="1">
      <alignment horizontal="center" vertical="center" wrapText="1"/>
    </xf>
    <xf numFmtId="2" fontId="5" fillId="8" borderId="45" xfId="0" applyNumberFormat="1"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29" xfId="0" applyFont="1" applyBorder="1" applyAlignment="1">
      <alignment horizontal="center" vertical="center" wrapText="1"/>
    </xf>
    <xf numFmtId="2" fontId="6" fillId="8" borderId="1" xfId="0" applyNumberFormat="1" applyFont="1" applyFill="1" applyBorder="1" applyAlignment="1">
      <alignment horizontal="center" vertical="center" wrapText="1"/>
    </xf>
    <xf numFmtId="2" fontId="28" fillId="8" borderId="17" xfId="0" applyNumberFormat="1" applyFont="1" applyFill="1" applyBorder="1" applyAlignment="1">
      <alignment horizontal="center" vertical="center" wrapText="1"/>
    </xf>
    <xf numFmtId="2" fontId="5" fillId="8" borderId="70" xfId="0" applyNumberFormat="1" applyFont="1" applyFill="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2" fontId="5" fillId="12" borderId="8" xfId="0" applyNumberFormat="1" applyFont="1" applyFill="1" applyBorder="1" applyAlignment="1">
      <alignment horizontal="center" vertical="center" wrapText="1"/>
    </xf>
    <xf numFmtId="2" fontId="5" fillId="2" borderId="73" xfId="0" applyNumberFormat="1" applyFont="1" applyFill="1" applyBorder="1" applyAlignment="1">
      <alignment horizontal="center" vertical="center" wrapText="1"/>
    </xf>
    <xf numFmtId="2" fontId="5" fillId="2" borderId="49" xfId="0" applyNumberFormat="1"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3" borderId="63" xfId="0" applyFont="1" applyFill="1" applyBorder="1" applyAlignment="1">
      <alignment horizontal="center" vertical="center" wrapText="1"/>
    </xf>
    <xf numFmtId="2" fontId="5" fillId="2" borderId="55" xfId="0" applyNumberFormat="1" applyFont="1" applyFill="1" applyBorder="1" applyAlignment="1">
      <alignment horizontal="center" vertical="center" wrapText="1"/>
    </xf>
    <xf numFmtId="2" fontId="5" fillId="2" borderId="40" xfId="0" applyNumberFormat="1" applyFont="1" applyFill="1" applyBorder="1" applyAlignment="1">
      <alignment horizontal="center" vertical="center" wrapText="1"/>
    </xf>
    <xf numFmtId="2" fontId="27" fillId="0" borderId="16" xfId="0" applyNumberFormat="1" applyFont="1" applyBorder="1" applyAlignment="1">
      <alignment horizontal="center" vertical="center" wrapText="1"/>
    </xf>
    <xf numFmtId="2" fontId="5" fillId="2" borderId="39" xfId="0" applyNumberFormat="1" applyFont="1" applyFill="1" applyBorder="1" applyAlignment="1">
      <alignment horizontal="center" vertical="center" wrapText="1"/>
    </xf>
    <xf numFmtId="2" fontId="5" fillId="0" borderId="53" xfId="0" applyNumberFormat="1" applyFont="1" applyFill="1" applyBorder="1" applyAlignment="1">
      <alignment horizontal="center" vertical="center" wrapText="1"/>
    </xf>
    <xf numFmtId="2" fontId="5" fillId="3" borderId="73" xfId="0" applyNumberFormat="1" applyFont="1" applyFill="1" applyBorder="1" applyAlignment="1">
      <alignment horizontal="center" vertical="center" wrapText="1"/>
    </xf>
    <xf numFmtId="2" fontId="5" fillId="5" borderId="55" xfId="0" applyNumberFormat="1" applyFont="1" applyFill="1" applyBorder="1" applyAlignment="1">
      <alignment horizontal="center" vertical="center" wrapText="1"/>
    </xf>
    <xf numFmtId="2" fontId="5" fillId="5" borderId="31" xfId="0" applyNumberFormat="1" applyFont="1" applyFill="1" applyBorder="1" applyAlignment="1">
      <alignment horizontal="center" vertical="center" wrapText="1"/>
    </xf>
    <xf numFmtId="2" fontId="5" fillId="5" borderId="30" xfId="0" applyNumberFormat="1" applyFont="1" applyFill="1" applyBorder="1" applyAlignment="1">
      <alignment horizontal="center" vertical="center" wrapText="1"/>
    </xf>
    <xf numFmtId="2" fontId="5" fillId="5" borderId="63" xfId="0" applyNumberFormat="1" applyFont="1" applyFill="1" applyBorder="1" applyAlignment="1">
      <alignment horizontal="center" vertical="center" wrapText="1"/>
    </xf>
    <xf numFmtId="2" fontId="5" fillId="5" borderId="40" xfId="0" applyNumberFormat="1" applyFont="1" applyFill="1" applyBorder="1" applyAlignment="1">
      <alignment horizontal="center" vertical="center" wrapText="1"/>
    </xf>
    <xf numFmtId="2" fontId="28" fillId="0" borderId="70" xfId="0" applyNumberFormat="1" applyFont="1" applyFill="1" applyBorder="1" applyAlignment="1">
      <alignment horizontal="center" vertical="center" wrapText="1"/>
    </xf>
    <xf numFmtId="2" fontId="28" fillId="0" borderId="71" xfId="0" applyNumberFormat="1" applyFont="1" applyFill="1" applyBorder="1" applyAlignment="1">
      <alignment horizontal="center" vertical="center" wrapText="1"/>
    </xf>
    <xf numFmtId="2" fontId="5" fillId="5" borderId="39" xfId="0" applyNumberFormat="1" applyFont="1" applyFill="1" applyBorder="1" applyAlignment="1">
      <alignment horizontal="center" vertical="center" wrapText="1"/>
    </xf>
    <xf numFmtId="2" fontId="5" fillId="0" borderId="71" xfId="0" applyNumberFormat="1" applyFont="1" applyFill="1" applyBorder="1" applyAlignment="1">
      <alignment horizontal="center" vertical="center" wrapText="1"/>
    </xf>
    <xf numFmtId="2" fontId="5" fillId="2" borderId="66" xfId="0" applyNumberFormat="1" applyFont="1" applyFill="1" applyBorder="1" applyAlignment="1">
      <alignment horizontal="center" vertical="center" wrapText="1"/>
    </xf>
    <xf numFmtId="2" fontId="5" fillId="0" borderId="70" xfId="0" applyNumberFormat="1" applyFont="1" applyFill="1" applyBorder="1" applyAlignment="1">
      <alignment horizontal="center" vertical="center"/>
    </xf>
    <xf numFmtId="2" fontId="5" fillId="0" borderId="13" xfId="0" applyNumberFormat="1" applyFont="1" applyFill="1" applyBorder="1" applyAlignment="1">
      <alignment horizontal="center" vertical="center"/>
    </xf>
    <xf numFmtId="2" fontId="5" fillId="0" borderId="71" xfId="0" applyNumberFormat="1" applyFont="1" applyFill="1" applyBorder="1" applyAlignment="1">
      <alignment horizontal="center" vertical="center"/>
    </xf>
    <xf numFmtId="2" fontId="5" fillId="8" borderId="54" xfId="0" applyNumberFormat="1" applyFont="1" applyFill="1" applyBorder="1" applyAlignment="1">
      <alignment horizontal="center" vertical="center" wrapText="1"/>
    </xf>
    <xf numFmtId="2" fontId="5" fillId="2" borderId="77" xfId="0" applyNumberFormat="1" applyFont="1" applyFill="1" applyBorder="1" applyAlignment="1">
      <alignment horizontal="center" vertical="center" wrapText="1"/>
    </xf>
    <xf numFmtId="2" fontId="5" fillId="6" borderId="74" xfId="0" applyNumberFormat="1" applyFont="1" applyFill="1" applyBorder="1" applyAlignment="1">
      <alignment horizontal="center" vertical="center" wrapText="1"/>
    </xf>
    <xf numFmtId="2" fontId="5" fillId="6" borderId="19" xfId="0" applyNumberFormat="1" applyFont="1" applyFill="1" applyBorder="1" applyAlignment="1">
      <alignment horizontal="center" vertical="center" wrapText="1"/>
    </xf>
    <xf numFmtId="2" fontId="5" fillId="6" borderId="27" xfId="0" applyNumberFormat="1" applyFont="1" applyFill="1" applyBorder="1" applyAlignment="1">
      <alignment horizontal="center" vertical="center" wrapText="1"/>
    </xf>
    <xf numFmtId="2" fontId="16" fillId="5" borderId="45" xfId="0" applyNumberFormat="1" applyFont="1" applyFill="1" applyBorder="1" applyAlignment="1">
      <alignment horizontal="center" vertical="center" wrapText="1"/>
    </xf>
    <xf numFmtId="2" fontId="16" fillId="5" borderId="15" xfId="0" applyNumberFormat="1" applyFont="1" applyFill="1" applyBorder="1" applyAlignment="1">
      <alignment horizontal="center" vertical="center" wrapText="1"/>
    </xf>
    <xf numFmtId="2" fontId="16" fillId="5" borderId="20" xfId="0" applyNumberFormat="1" applyFont="1" applyFill="1" applyBorder="1" applyAlignment="1">
      <alignment horizontal="center" vertical="center" wrapText="1"/>
    </xf>
    <xf numFmtId="2" fontId="16" fillId="3" borderId="55" xfId="0" applyNumberFormat="1" applyFont="1" applyFill="1" applyBorder="1" applyAlignment="1">
      <alignment horizontal="center" vertical="center" wrapText="1"/>
    </xf>
    <xf numFmtId="2" fontId="16" fillId="3" borderId="31" xfId="0" applyNumberFormat="1" applyFont="1" applyFill="1" applyBorder="1" applyAlignment="1">
      <alignment horizontal="center" vertical="center" wrapText="1"/>
    </xf>
    <xf numFmtId="2" fontId="16" fillId="3" borderId="63" xfId="0" applyNumberFormat="1" applyFont="1" applyFill="1" applyBorder="1" applyAlignment="1">
      <alignment horizontal="center" vertical="center" wrapText="1"/>
    </xf>
    <xf numFmtId="2" fontId="16" fillId="5" borderId="48" xfId="0" applyNumberFormat="1" applyFont="1" applyFill="1" applyBorder="1" applyAlignment="1">
      <alignment horizontal="center" vertical="center" wrapText="1"/>
    </xf>
    <xf numFmtId="2" fontId="16" fillId="0" borderId="13" xfId="0" applyNumberFormat="1" applyFont="1" applyBorder="1" applyAlignment="1">
      <alignment horizontal="center" vertical="center" wrapText="1"/>
    </xf>
    <xf numFmtId="2" fontId="16" fillId="0" borderId="13" xfId="0" applyNumberFormat="1" applyFont="1" applyFill="1" applyBorder="1" applyAlignment="1">
      <alignment horizontal="center" vertical="center" wrapText="1"/>
    </xf>
    <xf numFmtId="2" fontId="16" fillId="0" borderId="71" xfId="0" applyNumberFormat="1" applyFont="1" applyBorder="1" applyAlignment="1">
      <alignment horizontal="center" vertical="center" wrapText="1"/>
    </xf>
    <xf numFmtId="2" fontId="16" fillId="0" borderId="70" xfId="0" applyNumberFormat="1" applyFont="1" applyFill="1" applyBorder="1" applyAlignment="1">
      <alignment horizontal="center" vertical="center" wrapText="1"/>
    </xf>
    <xf numFmtId="2" fontId="16" fillId="0" borderId="10" xfId="0" applyNumberFormat="1" applyFont="1" applyFill="1" applyBorder="1" applyAlignment="1">
      <alignment horizontal="center" vertical="center" wrapText="1"/>
    </xf>
    <xf numFmtId="2" fontId="5" fillId="10" borderId="22" xfId="0" applyNumberFormat="1" applyFont="1" applyFill="1" applyBorder="1" applyAlignment="1">
      <alignment horizontal="center" vertical="center" wrapText="1"/>
    </xf>
    <xf numFmtId="2" fontId="5" fillId="10" borderId="11" xfId="0" applyNumberFormat="1" applyFont="1" applyFill="1" applyBorder="1" applyAlignment="1">
      <alignment horizontal="center" vertical="center" wrapText="1"/>
    </xf>
    <xf numFmtId="2" fontId="5" fillId="5" borderId="59" xfId="0" applyNumberFormat="1" applyFont="1" applyFill="1" applyBorder="1" applyAlignment="1">
      <alignment horizontal="center" vertical="center" wrapText="1"/>
    </xf>
    <xf numFmtId="2" fontId="6" fillId="5" borderId="34" xfId="0" applyNumberFormat="1" applyFont="1" applyFill="1" applyBorder="1" applyAlignment="1">
      <alignment horizontal="center" vertical="center" wrapText="1"/>
    </xf>
    <xf numFmtId="2" fontId="6" fillId="5" borderId="54" xfId="0" applyNumberFormat="1" applyFont="1" applyFill="1" applyBorder="1" applyAlignment="1">
      <alignment horizontal="center" vertical="center" wrapText="1"/>
    </xf>
    <xf numFmtId="2" fontId="6" fillId="5" borderId="38" xfId="0" applyNumberFormat="1" applyFont="1" applyFill="1" applyBorder="1" applyAlignment="1">
      <alignment horizontal="center" vertical="center" wrapText="1"/>
    </xf>
    <xf numFmtId="2" fontId="6" fillId="5" borderId="20" xfId="0" applyNumberFormat="1" applyFont="1" applyFill="1" applyBorder="1" applyAlignment="1">
      <alignment horizontal="center" vertical="center" wrapText="1"/>
    </xf>
    <xf numFmtId="2" fontId="6" fillId="3" borderId="55" xfId="0" applyNumberFormat="1" applyFont="1" applyFill="1" applyBorder="1" applyAlignment="1">
      <alignment horizontal="center" vertical="center" wrapText="1"/>
    </xf>
    <xf numFmtId="2" fontId="6" fillId="3" borderId="31" xfId="0" applyNumberFormat="1" applyFont="1" applyFill="1" applyBorder="1" applyAlignment="1">
      <alignment horizontal="center" vertical="center" wrapText="1"/>
    </xf>
    <xf numFmtId="2" fontId="6" fillId="3" borderId="65" xfId="0" applyNumberFormat="1" applyFont="1" applyFill="1" applyBorder="1" applyAlignment="1">
      <alignment horizontal="center" vertical="center" wrapText="1"/>
    </xf>
    <xf numFmtId="2" fontId="5" fillId="0" borderId="70" xfId="0" applyNumberFormat="1" applyFont="1" applyBorder="1" applyAlignment="1">
      <alignment horizontal="center" vertical="center" wrapText="1"/>
    </xf>
    <xf numFmtId="2" fontId="5" fillId="8" borderId="20" xfId="0" applyNumberFormat="1" applyFont="1" applyFill="1" applyBorder="1" applyAlignment="1">
      <alignment horizontal="center" vertical="center" wrapText="1"/>
    </xf>
    <xf numFmtId="2" fontId="6" fillId="3" borderId="51" xfId="0" applyNumberFormat="1" applyFont="1" applyFill="1" applyBorder="1" applyAlignment="1">
      <alignment horizontal="center" vertical="center" wrapText="1"/>
    </xf>
    <xf numFmtId="2" fontId="6" fillId="8" borderId="5" xfId="0" applyNumberFormat="1" applyFont="1" applyFill="1" applyBorder="1" applyAlignment="1">
      <alignment horizontal="center" vertical="center" wrapText="1"/>
    </xf>
    <xf numFmtId="0" fontId="6" fillId="10" borderId="63"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4" borderId="50" xfId="0" applyFont="1" applyFill="1" applyBorder="1" applyAlignment="1">
      <alignment horizontal="center" vertical="center" wrapText="1"/>
    </xf>
    <xf numFmtId="2" fontId="5" fillId="5" borderId="76" xfId="0" applyNumberFormat="1"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2" fontId="5" fillId="0" borderId="71" xfId="0" applyNumberFormat="1" applyFont="1" applyBorder="1" applyAlignment="1">
      <alignment horizontal="center" vertical="center" wrapText="1"/>
    </xf>
    <xf numFmtId="2" fontId="5" fillId="4" borderId="41" xfId="0" applyNumberFormat="1" applyFont="1" applyFill="1" applyBorder="1" applyAlignment="1">
      <alignment horizontal="center" vertical="center"/>
    </xf>
    <xf numFmtId="2" fontId="5" fillId="4" borderId="13" xfId="0" applyNumberFormat="1" applyFont="1" applyFill="1" applyBorder="1" applyAlignment="1">
      <alignment horizontal="center"/>
    </xf>
    <xf numFmtId="2" fontId="5" fillId="4" borderId="16" xfId="0" applyNumberFormat="1" applyFont="1" applyFill="1" applyBorder="1" applyAlignment="1">
      <alignment horizontal="center"/>
    </xf>
    <xf numFmtId="2" fontId="5" fillId="4" borderId="10" xfId="0" applyNumberFormat="1" applyFont="1" applyFill="1" applyBorder="1" applyAlignment="1">
      <alignment horizontal="center"/>
    </xf>
    <xf numFmtId="2" fontId="5" fillId="5" borderId="50" xfId="0" applyNumberFormat="1" applyFont="1" applyFill="1" applyBorder="1" applyAlignment="1">
      <alignment horizontal="center" vertical="center" wrapText="1"/>
    </xf>
    <xf numFmtId="2" fontId="5" fillId="6" borderId="75" xfId="0" applyNumberFormat="1" applyFont="1" applyFill="1" applyBorder="1" applyAlignment="1">
      <alignment horizontal="center" vertical="center" wrapText="1"/>
    </xf>
    <xf numFmtId="0" fontId="6" fillId="0" borderId="50" xfId="0" applyFont="1" applyFill="1" applyBorder="1" applyAlignment="1">
      <alignment horizontal="center" vertical="center" wrapText="1"/>
    </xf>
    <xf numFmtId="0" fontId="13" fillId="0" borderId="63" xfId="0" applyFont="1" applyBorder="1" applyAlignment="1">
      <alignment horizontal="center" vertical="center" wrapText="1"/>
    </xf>
    <xf numFmtId="0" fontId="6" fillId="8" borderId="5" xfId="0" applyFont="1" applyFill="1" applyBorder="1" applyAlignment="1">
      <alignment horizontal="center" vertical="center" wrapText="1"/>
    </xf>
    <xf numFmtId="0" fontId="6" fillId="0" borderId="50" xfId="0" applyFont="1" applyBorder="1" applyAlignment="1">
      <alignment horizontal="center" vertical="center" wrapText="1"/>
    </xf>
    <xf numFmtId="0" fontId="18" fillId="4" borderId="5" xfId="0" applyFont="1" applyFill="1" applyBorder="1" applyAlignment="1">
      <alignment horizontal="center" vertical="center" wrapText="1"/>
    </xf>
    <xf numFmtId="0" fontId="18" fillId="8" borderId="5" xfId="0" applyFont="1" applyFill="1" applyBorder="1" applyAlignment="1">
      <alignment horizontal="center" vertical="center"/>
    </xf>
    <xf numFmtId="0" fontId="6" fillId="8" borderId="5" xfId="0" applyFont="1" applyFill="1" applyBorder="1" applyAlignment="1">
      <alignment horizontal="center" vertical="center"/>
    </xf>
    <xf numFmtId="0" fontId="13" fillId="0" borderId="50" xfId="0" applyFont="1" applyFill="1" applyBorder="1" applyAlignment="1">
      <alignment horizontal="center" vertical="center" wrapText="1"/>
    </xf>
    <xf numFmtId="2" fontId="5" fillId="0" borderId="57"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8" fillId="8" borderId="11" xfId="0" applyFont="1" applyFill="1" applyBorder="1" applyAlignment="1">
      <alignment horizontal="center" vertical="center" wrapText="1"/>
    </xf>
    <xf numFmtId="2" fontId="28" fillId="8" borderId="3" xfId="0"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2" fontId="28" fillId="8" borderId="41" xfId="0" applyNumberFormat="1" applyFont="1" applyFill="1" applyBorder="1" applyAlignment="1">
      <alignment horizontal="center" vertical="center" wrapText="1"/>
    </xf>
    <xf numFmtId="2" fontId="28" fillId="8" borderId="13" xfId="0" applyNumberFormat="1" applyFont="1" applyFill="1" applyBorder="1" applyAlignment="1">
      <alignment horizontal="center" vertical="center" wrapText="1"/>
    </xf>
    <xf numFmtId="2" fontId="28" fillId="8" borderId="16" xfId="0" applyNumberFormat="1"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6" fillId="8" borderId="1" xfId="0" applyFont="1" applyFill="1" applyBorder="1" applyAlignment="1">
      <alignment horizontal="center" vertical="center" wrapText="1"/>
    </xf>
    <xf numFmtId="2" fontId="5" fillId="8" borderId="38"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0" fontId="4" fillId="3" borderId="12" xfId="0" applyFont="1" applyFill="1" applyBorder="1" applyAlignment="1">
      <alignment horizontal="center" vertical="center" wrapText="1"/>
    </xf>
    <xf numFmtId="0" fontId="36" fillId="0" borderId="0" xfId="0" applyFont="1"/>
    <xf numFmtId="0" fontId="29" fillId="8" borderId="16" xfId="0" applyFont="1" applyFill="1" applyBorder="1" applyAlignment="1">
      <alignment horizontal="center" vertical="center" wrapText="1"/>
    </xf>
    <xf numFmtId="0" fontId="13" fillId="8" borderId="7" xfId="0" applyFont="1" applyFill="1" applyBorder="1" applyAlignment="1">
      <alignment horizontal="center" vertical="center" wrapText="1"/>
    </xf>
    <xf numFmtId="2" fontId="5" fillId="8" borderId="16" xfId="0" applyNumberFormat="1" applyFont="1" applyFill="1" applyBorder="1" applyAlignment="1">
      <alignment horizontal="center" vertical="center" wrapText="1"/>
    </xf>
    <xf numFmtId="0" fontId="29" fillId="8" borderId="11" xfId="0" applyFont="1" applyFill="1" applyBorder="1" applyAlignment="1">
      <alignment horizontal="center" vertical="center" wrapText="1"/>
    </xf>
    <xf numFmtId="2" fontId="5" fillId="0" borderId="15"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8" borderId="0"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13" fillId="8" borderId="66" xfId="0" applyFont="1" applyFill="1" applyBorder="1" applyAlignment="1">
      <alignment horizontal="center" vertical="center" wrapText="1"/>
    </xf>
    <xf numFmtId="2" fontId="11" fillId="8" borderId="1" xfId="0" applyNumberFormat="1" applyFont="1" applyFill="1" applyBorder="1" applyAlignment="1">
      <alignment horizontal="center" vertical="center" wrapText="1"/>
    </xf>
    <xf numFmtId="0" fontId="18" fillId="8" borderId="0" xfId="0" applyFont="1" applyFill="1" applyBorder="1" applyAlignment="1">
      <alignment horizontal="center" vertical="center"/>
    </xf>
    <xf numFmtId="0" fontId="29" fillId="0" borderId="50" xfId="0" applyFont="1" applyFill="1" applyBorder="1" applyAlignment="1">
      <alignment horizontal="center" vertical="center" wrapText="1"/>
    </xf>
    <xf numFmtId="0" fontId="6" fillId="8" borderId="66"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10" borderId="3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10" borderId="38" xfId="0" applyFont="1" applyFill="1" applyBorder="1" applyAlignment="1">
      <alignment horizontal="center" vertical="center" wrapText="1"/>
    </xf>
    <xf numFmtId="0" fontId="29" fillId="10" borderId="38" xfId="0" applyFont="1" applyFill="1" applyBorder="1" applyAlignment="1">
      <alignment horizontal="center" vertical="center" wrapText="1"/>
    </xf>
    <xf numFmtId="2" fontId="28" fillId="8" borderId="24"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2" fontId="5" fillId="8" borderId="71" xfId="0" applyNumberFormat="1" applyFont="1" applyFill="1" applyBorder="1" applyAlignment="1">
      <alignment horizontal="center" vertical="center" wrapText="1"/>
    </xf>
    <xf numFmtId="2" fontId="5" fillId="5" borderId="47" xfId="0" applyNumberFormat="1"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5" xfId="0" applyFont="1" applyFill="1" applyBorder="1" applyAlignment="1">
      <alignment horizontal="center" vertical="center" wrapText="1"/>
    </xf>
    <xf numFmtId="2" fontId="11" fillId="8" borderId="5" xfId="0" applyNumberFormat="1" applyFont="1" applyFill="1" applyBorder="1" applyAlignment="1">
      <alignment horizontal="center" vertical="center" wrapText="1"/>
    </xf>
    <xf numFmtId="2" fontId="5" fillId="12" borderId="15" xfId="0" applyNumberFormat="1" applyFont="1" applyFill="1" applyBorder="1" applyAlignment="1">
      <alignment horizontal="center" vertical="center" wrapText="1"/>
    </xf>
    <xf numFmtId="2" fontId="5" fillId="12" borderId="20" xfId="0" applyNumberFormat="1" applyFont="1" applyFill="1" applyBorder="1" applyAlignment="1">
      <alignment horizontal="center" vertical="center" wrapText="1"/>
    </xf>
    <xf numFmtId="2" fontId="5" fillId="12" borderId="34" xfId="0" applyNumberFormat="1" applyFont="1" applyFill="1" applyBorder="1" applyAlignment="1">
      <alignment horizontal="center" vertical="center" wrapText="1"/>
    </xf>
    <xf numFmtId="2" fontId="5" fillId="0" borderId="32" xfId="0" applyNumberFormat="1" applyFont="1" applyBorder="1" applyAlignment="1">
      <alignment horizontal="center" vertical="center" wrapText="1"/>
    </xf>
    <xf numFmtId="0" fontId="13" fillId="8" borderId="1" xfId="0" applyFont="1" applyFill="1" applyBorder="1" applyAlignment="1">
      <alignment horizontal="center" vertical="center" wrapText="1"/>
    </xf>
    <xf numFmtId="2" fontId="5" fillId="12" borderId="40" xfId="0" applyNumberFormat="1" applyFont="1" applyFill="1" applyBorder="1" applyAlignment="1">
      <alignment horizontal="center" vertical="center" wrapText="1"/>
    </xf>
    <xf numFmtId="2" fontId="5" fillId="12" borderId="31" xfId="0" applyNumberFormat="1" applyFont="1" applyFill="1" applyBorder="1" applyAlignment="1">
      <alignment horizontal="center" vertical="center" wrapText="1"/>
    </xf>
    <xf numFmtId="2" fontId="5" fillId="12" borderId="39"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8" fillId="8" borderId="13" xfId="0" applyFont="1" applyFill="1" applyBorder="1" applyAlignment="1">
      <alignment horizontal="center" vertical="center" wrapText="1"/>
    </xf>
    <xf numFmtId="0" fontId="28" fillId="0" borderId="12" xfId="0" applyFont="1" applyBorder="1" applyAlignment="1">
      <alignment horizontal="center" vertical="center" wrapText="1"/>
    </xf>
    <xf numFmtId="2" fontId="5" fillId="8" borderId="2" xfId="0" applyNumberFormat="1"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56" xfId="0" applyFont="1" applyBorder="1" applyAlignment="1">
      <alignment horizontal="center" vertical="center" wrapText="1"/>
    </xf>
    <xf numFmtId="0" fontId="5" fillId="0" borderId="52" xfId="0" applyFont="1" applyBorder="1" applyAlignment="1">
      <alignment horizontal="center" vertical="center" wrapText="1"/>
    </xf>
    <xf numFmtId="2" fontId="5" fillId="0" borderId="14" xfId="0" applyNumberFormat="1" applyFont="1" applyBorder="1" applyAlignment="1">
      <alignment horizontal="center" vertical="center" wrapText="1"/>
    </xf>
    <xf numFmtId="2" fontId="28" fillId="10" borderId="14" xfId="0" applyNumberFormat="1" applyFont="1" applyFill="1" applyBorder="1" applyAlignment="1">
      <alignment horizontal="center" vertical="center" wrapText="1"/>
    </xf>
    <xf numFmtId="2" fontId="28" fillId="8" borderId="15" xfId="0" applyNumberFormat="1" applyFont="1" applyFill="1" applyBorder="1" applyAlignment="1">
      <alignment horizontal="center" vertical="center" wrapText="1"/>
    </xf>
    <xf numFmtId="2" fontId="28" fillId="8" borderId="45" xfId="0" applyNumberFormat="1" applyFont="1" applyFill="1" applyBorder="1" applyAlignment="1">
      <alignment horizontal="center" vertical="center" wrapText="1"/>
    </xf>
    <xf numFmtId="2" fontId="28" fillId="8" borderId="38" xfId="0" applyNumberFormat="1" applyFont="1" applyFill="1" applyBorder="1" applyAlignment="1">
      <alignment horizontal="center" vertical="center" wrapText="1"/>
    </xf>
    <xf numFmtId="2" fontId="16" fillId="8"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13" fillId="8" borderId="50" xfId="0" applyFont="1" applyFill="1" applyBorder="1" applyAlignment="1">
      <alignment horizontal="center" vertical="center" wrapText="1"/>
    </xf>
    <xf numFmtId="0" fontId="6" fillId="0" borderId="66" xfId="0" applyFont="1" applyFill="1" applyBorder="1" applyAlignment="1">
      <alignment horizontal="center" vertical="center" wrapText="1"/>
    </xf>
    <xf numFmtId="2" fontId="5" fillId="0" borderId="18" xfId="0" applyNumberFormat="1" applyFont="1" applyFill="1" applyBorder="1" applyAlignment="1">
      <alignment horizontal="center" vertical="center" wrapText="1"/>
    </xf>
    <xf numFmtId="2" fontId="5" fillId="0" borderId="74" xfId="0" applyNumberFormat="1" applyFont="1" applyBorder="1" applyAlignment="1">
      <alignment horizontal="center" vertical="center" wrapText="1"/>
    </xf>
    <xf numFmtId="2" fontId="5" fillId="0" borderId="19" xfId="0" applyNumberFormat="1" applyFont="1" applyBorder="1" applyAlignment="1">
      <alignment horizontal="center" vertical="center" wrapText="1"/>
    </xf>
    <xf numFmtId="2" fontId="5" fillId="0" borderId="23" xfId="0" applyNumberFormat="1" applyFont="1" applyBorder="1" applyAlignment="1">
      <alignment horizontal="center" vertical="center" wrapText="1"/>
    </xf>
    <xf numFmtId="2" fontId="5" fillId="10" borderId="18" xfId="0" applyNumberFormat="1" applyFont="1" applyFill="1" applyBorder="1" applyAlignment="1">
      <alignment horizontal="center" vertical="center" wrapText="1"/>
    </xf>
    <xf numFmtId="2" fontId="5" fillId="3" borderId="5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2" fontId="16" fillId="5" borderId="3" xfId="0" applyNumberFormat="1"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2" fontId="16" fillId="5" borderId="64" xfId="0" applyNumberFormat="1" applyFont="1" applyFill="1" applyBorder="1" applyAlignment="1">
      <alignment horizontal="center" vertical="center" wrapText="1"/>
    </xf>
    <xf numFmtId="2" fontId="16" fillId="5" borderId="50" xfId="0" applyNumberFormat="1"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8" borderId="56" xfId="0" applyFont="1" applyFill="1" applyBorder="1" applyAlignment="1">
      <alignment horizontal="center" vertical="center" wrapText="1"/>
    </xf>
    <xf numFmtId="2" fontId="16" fillId="0" borderId="41" xfId="0" applyNumberFormat="1" applyFont="1" applyFill="1" applyBorder="1" applyAlignment="1">
      <alignment horizontal="center" vertical="center" wrapText="1"/>
    </xf>
    <xf numFmtId="2" fontId="16" fillId="0" borderId="14" xfId="0" applyNumberFormat="1" applyFont="1" applyFill="1" applyBorder="1" applyAlignment="1">
      <alignment horizontal="center" vertical="center" wrapText="1"/>
    </xf>
    <xf numFmtId="2" fontId="16" fillId="0" borderId="5" xfId="0" applyNumberFormat="1" applyFont="1" applyBorder="1" applyAlignment="1">
      <alignment horizontal="center" vertical="center" wrapText="1"/>
    </xf>
    <xf numFmtId="2" fontId="11" fillId="5" borderId="17" xfId="0" applyNumberFormat="1" applyFont="1" applyFill="1" applyBorder="1" applyAlignment="1">
      <alignment horizontal="center" vertical="center" wrapText="1"/>
    </xf>
    <xf numFmtId="2" fontId="5" fillId="8" borderId="22" xfId="0" applyNumberFormat="1" applyFont="1" applyFill="1" applyBorder="1" applyAlignment="1">
      <alignment horizontal="center" vertical="center" wrapText="1"/>
    </xf>
    <xf numFmtId="2" fontId="5" fillId="8" borderId="11"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8" borderId="17"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2" fontId="5" fillId="5" borderId="5"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2" fontId="5" fillId="5" borderId="8" xfId="0" applyNumberFormat="1" applyFont="1" applyFill="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8" borderId="3"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43" xfId="0" applyNumberFormat="1" applyFont="1" applyFill="1" applyBorder="1" applyAlignment="1">
      <alignment horizontal="center" vertical="center" wrapText="1"/>
    </xf>
    <xf numFmtId="2" fontId="5" fillId="5" borderId="22" xfId="0" applyNumberFormat="1" applyFont="1" applyFill="1" applyBorder="1" applyAlignment="1">
      <alignment horizontal="center" vertical="center" wrapText="1"/>
    </xf>
    <xf numFmtId="2" fontId="5" fillId="5" borderId="43" xfId="0" applyNumberFormat="1" applyFont="1" applyFill="1" applyBorder="1" applyAlignment="1">
      <alignment horizontal="center" vertical="center" wrapText="1"/>
    </xf>
    <xf numFmtId="2" fontId="5" fillId="8" borderId="43" xfId="0" applyNumberFormat="1" applyFont="1" applyFill="1" applyBorder="1" applyAlignment="1">
      <alignment horizontal="center" vertical="center" wrapText="1"/>
    </xf>
    <xf numFmtId="2" fontId="5" fillId="5" borderId="17" xfId="0" applyNumberFormat="1" applyFont="1" applyFill="1" applyBorder="1" applyAlignment="1">
      <alignment horizontal="center" vertical="center" wrapText="1"/>
    </xf>
    <xf numFmtId="2" fontId="5" fillId="0" borderId="17" xfId="0" applyNumberFormat="1" applyFont="1" applyBorder="1" applyAlignment="1">
      <alignment horizontal="center" vertical="center" wrapText="1"/>
    </xf>
    <xf numFmtId="2" fontId="5" fillId="5" borderId="25" xfId="0" applyNumberFormat="1" applyFont="1" applyFill="1" applyBorder="1" applyAlignment="1">
      <alignment horizontal="center" vertical="center" wrapText="1"/>
    </xf>
    <xf numFmtId="2" fontId="5" fillId="5" borderId="24" xfId="0" applyNumberFormat="1" applyFont="1" applyFill="1" applyBorder="1" applyAlignment="1">
      <alignment horizontal="center" vertical="center" wrapText="1"/>
    </xf>
    <xf numFmtId="2" fontId="5" fillId="0" borderId="43" xfId="0" applyNumberFormat="1" applyFont="1" applyBorder="1" applyAlignment="1">
      <alignment horizontal="center" vertical="center" wrapText="1"/>
    </xf>
    <xf numFmtId="2" fontId="5" fillId="2" borderId="37" xfId="0" applyNumberFormat="1" applyFont="1" applyFill="1" applyBorder="1" applyAlignment="1">
      <alignment horizontal="center" vertical="center" wrapText="1"/>
    </xf>
    <xf numFmtId="2" fontId="5" fillId="6" borderId="40"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28" fillId="0" borderId="1" xfId="0" applyNumberFormat="1" applyFont="1" applyFill="1" applyBorder="1" applyAlignment="1">
      <alignment horizontal="center" vertical="center" wrapText="1"/>
    </xf>
    <xf numFmtId="2" fontId="5" fillId="0" borderId="13"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2" fontId="5" fillId="0" borderId="41" xfId="0" applyNumberFormat="1" applyFont="1" applyFill="1" applyBorder="1" applyAlignment="1">
      <alignment horizontal="center" vertical="center" wrapText="1"/>
    </xf>
    <xf numFmtId="2" fontId="28" fillId="0" borderId="8" xfId="0" applyNumberFormat="1" applyFont="1" applyFill="1" applyBorder="1" applyAlignment="1">
      <alignment horizontal="center" vertical="center" wrapText="1"/>
    </xf>
    <xf numFmtId="2" fontId="5" fillId="0" borderId="17" xfId="0" applyNumberFormat="1" applyFont="1" applyFill="1" applyBorder="1" applyAlignment="1">
      <alignment horizontal="center" vertical="center" wrapText="1"/>
    </xf>
    <xf numFmtId="2" fontId="28" fillId="10" borderId="3" xfId="0" applyNumberFormat="1" applyFont="1" applyFill="1" applyBorder="1" applyAlignment="1">
      <alignment horizontal="center" vertical="center" wrapText="1"/>
    </xf>
    <xf numFmtId="2" fontId="28" fillId="10" borderId="1" xfId="0" applyNumberFormat="1" applyFont="1" applyFill="1" applyBorder="1" applyAlignment="1">
      <alignment horizontal="center" vertical="center" wrapText="1"/>
    </xf>
    <xf numFmtId="2" fontId="28" fillId="10" borderId="8" xfId="0" applyNumberFormat="1"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29" fillId="10" borderId="18" xfId="0" applyFont="1" applyFill="1" applyBorder="1" applyAlignment="1">
      <alignment horizontal="center" vertical="center" wrapText="1"/>
    </xf>
    <xf numFmtId="2" fontId="28" fillId="10" borderId="17" xfId="0" applyNumberFormat="1" applyFont="1" applyFill="1" applyBorder="1" applyAlignment="1">
      <alignment horizontal="center" vertical="center" wrapText="1"/>
    </xf>
    <xf numFmtId="2" fontId="28" fillId="10" borderId="43" xfId="0" applyNumberFormat="1" applyFont="1" applyFill="1" applyBorder="1" applyAlignment="1">
      <alignment horizontal="center" vertical="center" wrapText="1"/>
    </xf>
    <xf numFmtId="0" fontId="29" fillId="10" borderId="8" xfId="0" applyFont="1" applyFill="1" applyBorder="1" applyAlignment="1">
      <alignment horizontal="center" vertical="center" wrapText="1"/>
    </xf>
    <xf numFmtId="2" fontId="28" fillId="10" borderId="24" xfId="0" applyNumberFormat="1" applyFont="1" applyFill="1" applyBorder="1" applyAlignment="1">
      <alignment horizontal="center" vertical="center" wrapText="1"/>
    </xf>
    <xf numFmtId="2" fontId="28" fillId="10" borderId="5" xfId="0" applyNumberFormat="1" applyFont="1" applyFill="1" applyBorder="1" applyAlignment="1">
      <alignment horizontal="center" vertical="center" wrapText="1"/>
    </xf>
    <xf numFmtId="2" fontId="28" fillId="0" borderId="43" xfId="0"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8" borderId="7" xfId="0" applyFont="1" applyFill="1" applyBorder="1" applyAlignment="1">
      <alignment horizontal="center" vertical="center" wrapText="1"/>
    </xf>
    <xf numFmtId="2" fontId="28" fillId="0" borderId="5" xfId="0" applyNumberFormat="1" applyFont="1" applyFill="1" applyBorder="1" applyAlignment="1">
      <alignment horizontal="center" vertical="center" wrapText="1"/>
    </xf>
    <xf numFmtId="2" fontId="28" fillId="0" borderId="41" xfId="0" applyNumberFormat="1" applyFont="1" applyFill="1" applyBorder="1" applyAlignment="1">
      <alignment horizontal="center" vertical="center" wrapText="1"/>
    </xf>
    <xf numFmtId="2" fontId="28" fillId="0" borderId="13" xfId="0" applyNumberFormat="1" applyFont="1" applyFill="1" applyBorder="1" applyAlignment="1">
      <alignment horizontal="center" vertical="center" wrapText="1"/>
    </xf>
    <xf numFmtId="2" fontId="28" fillId="0" borderId="10" xfId="0" applyNumberFormat="1" applyFont="1" applyFill="1" applyBorder="1" applyAlignment="1">
      <alignment horizontal="center" vertical="center" wrapText="1"/>
    </xf>
    <xf numFmtId="2" fontId="5" fillId="0" borderId="25" xfId="0" applyNumberFormat="1" applyFont="1" applyBorder="1" applyAlignment="1">
      <alignment horizontal="center" vertical="center" wrapText="1"/>
    </xf>
    <xf numFmtId="2" fontId="5" fillId="8" borderId="5" xfId="0" applyNumberFormat="1" applyFont="1" applyFill="1" applyBorder="1" applyAlignment="1">
      <alignment horizontal="center" vertical="center" wrapText="1"/>
    </xf>
    <xf numFmtId="2" fontId="5" fillId="0" borderId="24" xfId="0" applyNumberFormat="1" applyFont="1" applyBorder="1" applyAlignment="1">
      <alignment horizontal="center" vertical="center" wrapText="1"/>
    </xf>
    <xf numFmtId="2" fontId="5" fillId="5" borderId="54" xfId="0" applyNumberFormat="1" applyFont="1" applyFill="1" applyBorder="1" applyAlignment="1">
      <alignment horizontal="center" vertical="center" wrapText="1"/>
    </xf>
    <xf numFmtId="2" fontId="5" fillId="2" borderId="56" xfId="0" applyNumberFormat="1" applyFont="1" applyFill="1" applyBorder="1" applyAlignment="1">
      <alignment horizontal="center" vertical="center" wrapText="1"/>
    </xf>
    <xf numFmtId="2" fontId="5" fillId="2" borderId="61" xfId="0" applyNumberFormat="1" applyFont="1" applyFill="1" applyBorder="1" applyAlignment="1">
      <alignment horizontal="center" vertical="center" wrapText="1"/>
    </xf>
    <xf numFmtId="2" fontId="28" fillId="8" borderId="43" xfId="0" applyNumberFormat="1" applyFont="1" applyFill="1" applyBorder="1" applyAlignment="1">
      <alignment horizontal="center" vertical="center" wrapText="1"/>
    </xf>
    <xf numFmtId="0" fontId="6" fillId="8" borderId="8" xfId="0" applyFont="1" applyFill="1" applyBorder="1" applyAlignment="1">
      <alignment horizontal="center" vertical="center" wrapText="1"/>
    </xf>
    <xf numFmtId="2" fontId="5" fillId="8" borderId="41" xfId="0" applyNumberFormat="1" applyFont="1" applyFill="1" applyBorder="1" applyAlignment="1">
      <alignment horizontal="center" vertical="center" wrapText="1"/>
    </xf>
    <xf numFmtId="2" fontId="5" fillId="8" borderId="13" xfId="0" applyNumberFormat="1" applyFont="1" applyFill="1" applyBorder="1" applyAlignment="1">
      <alignment horizontal="center" vertical="center" wrapText="1"/>
    </xf>
    <xf numFmtId="2" fontId="28" fillId="0" borderId="16" xfId="0" applyNumberFormat="1" applyFont="1" applyFill="1" applyBorder="1" applyAlignment="1">
      <alignment horizontal="center" vertical="center" wrapText="1"/>
    </xf>
    <xf numFmtId="2" fontId="5" fillId="5" borderId="45" xfId="0" applyNumberFormat="1" applyFont="1" applyFill="1" applyBorder="1" applyAlignment="1">
      <alignment horizontal="center" vertical="center" wrapText="1"/>
    </xf>
    <xf numFmtId="2" fontId="5" fillId="5" borderId="15" xfId="0" applyNumberFormat="1" applyFont="1" applyFill="1" applyBorder="1" applyAlignment="1">
      <alignment horizontal="center" vertical="center" wrapText="1"/>
    </xf>
    <xf numFmtId="2" fontId="5" fillId="5" borderId="53" xfId="0" applyNumberFormat="1" applyFont="1" applyFill="1" applyBorder="1" applyAlignment="1">
      <alignment horizontal="center" vertical="center" wrapText="1"/>
    </xf>
    <xf numFmtId="2" fontId="5" fillId="5" borderId="46" xfId="0" applyNumberFormat="1" applyFont="1" applyFill="1" applyBorder="1" applyAlignment="1">
      <alignment horizontal="center" vertical="center" wrapText="1"/>
    </xf>
    <xf numFmtId="2" fontId="5" fillId="5" borderId="20" xfId="0" applyNumberFormat="1" applyFont="1" applyFill="1" applyBorder="1" applyAlignment="1">
      <alignment horizontal="center" vertical="center" wrapText="1"/>
    </xf>
    <xf numFmtId="2" fontId="5" fillId="5" borderId="38" xfId="0" applyNumberFormat="1" applyFont="1" applyFill="1" applyBorder="1" applyAlignment="1">
      <alignment horizontal="center" vertical="center" wrapText="1"/>
    </xf>
    <xf numFmtId="2" fontId="5" fillId="3" borderId="55" xfId="0" applyNumberFormat="1" applyFont="1" applyFill="1" applyBorder="1" applyAlignment="1">
      <alignment horizontal="center" vertical="center" wrapText="1"/>
    </xf>
    <xf numFmtId="2" fontId="5" fillId="3" borderId="31" xfId="0" applyNumberFormat="1" applyFont="1" applyFill="1" applyBorder="1" applyAlignment="1">
      <alignment horizontal="center" vertical="center" wrapText="1"/>
    </xf>
    <xf numFmtId="2" fontId="5" fillId="3" borderId="63" xfId="0" applyNumberFormat="1" applyFont="1" applyFill="1" applyBorder="1" applyAlignment="1">
      <alignment horizontal="center" vertical="center" wrapText="1"/>
    </xf>
    <xf numFmtId="2" fontId="5" fillId="3" borderId="35" xfId="0" applyNumberFormat="1" applyFont="1" applyFill="1" applyBorder="1" applyAlignment="1">
      <alignment horizontal="center" vertical="center" wrapText="1"/>
    </xf>
    <xf numFmtId="2" fontId="5" fillId="3" borderId="65" xfId="0" applyNumberFormat="1" applyFont="1" applyFill="1" applyBorder="1" applyAlignment="1">
      <alignment horizontal="center" vertical="center" wrapText="1"/>
    </xf>
    <xf numFmtId="2" fontId="5" fillId="0" borderId="13" xfId="0" applyNumberFormat="1" applyFont="1" applyBorder="1" applyAlignment="1">
      <alignment horizontal="center" vertical="center" wrapText="1"/>
    </xf>
    <xf numFmtId="2" fontId="5" fillId="0" borderId="58" xfId="0" applyNumberFormat="1" applyFont="1" applyBorder="1" applyAlignment="1">
      <alignment horizontal="center" vertical="center" wrapText="1"/>
    </xf>
    <xf numFmtId="2" fontId="5" fillId="0" borderId="70" xfId="0" applyNumberFormat="1" applyFont="1" applyFill="1" applyBorder="1" applyAlignment="1">
      <alignment horizontal="center" vertical="center" wrapText="1"/>
    </xf>
    <xf numFmtId="2" fontId="5" fillId="3" borderId="51" xfId="0" applyNumberFormat="1" applyFont="1" applyFill="1" applyBorder="1" applyAlignment="1">
      <alignment horizontal="center" vertical="center" wrapText="1"/>
    </xf>
    <xf numFmtId="2" fontId="5" fillId="3" borderId="39" xfId="0" applyNumberFormat="1" applyFont="1" applyFill="1" applyBorder="1" applyAlignment="1">
      <alignment horizontal="center" vertical="center" wrapText="1"/>
    </xf>
    <xf numFmtId="2" fontId="5" fillId="8" borderId="10" xfId="0" applyNumberFormat="1" applyFont="1" applyFill="1" applyBorder="1" applyAlignment="1">
      <alignment horizontal="center" vertical="center" wrapText="1"/>
    </xf>
    <xf numFmtId="0" fontId="29" fillId="0" borderId="0" xfId="0" applyFont="1" applyBorder="1" applyAlignment="1">
      <alignment horizontal="center" vertical="center" wrapText="1"/>
    </xf>
    <xf numFmtId="165" fontId="5" fillId="0" borderId="1" xfId="0" applyNumberFormat="1" applyFont="1" applyFill="1" applyBorder="1" applyAlignment="1">
      <alignment horizontal="center" vertical="center" wrapText="1"/>
    </xf>
    <xf numFmtId="165" fontId="5" fillId="0" borderId="17" xfId="0" applyNumberFormat="1" applyFont="1" applyFill="1" applyBorder="1" applyAlignment="1">
      <alignment horizontal="center" vertical="center" wrapText="1"/>
    </xf>
    <xf numFmtId="2" fontId="5" fillId="0" borderId="12" xfId="0" applyNumberFormat="1" applyFont="1" applyFill="1" applyBorder="1" applyAlignment="1">
      <alignment horizontal="center" vertical="center" wrapText="1"/>
    </xf>
    <xf numFmtId="2" fontId="5" fillId="0" borderId="12" xfId="0" applyNumberFormat="1" applyFont="1" applyBorder="1" applyAlignment="1">
      <alignment horizontal="center" vertical="center" wrapText="1"/>
    </xf>
    <xf numFmtId="0" fontId="29" fillId="0" borderId="56" xfId="0" applyFont="1" applyBorder="1" applyAlignment="1">
      <alignment horizontal="center" vertical="center" wrapText="1"/>
    </xf>
    <xf numFmtId="0" fontId="11" fillId="0" borderId="11" xfId="0" applyFont="1" applyFill="1" applyBorder="1" applyAlignment="1">
      <alignment horizontal="center" vertical="center" wrapText="1"/>
    </xf>
    <xf numFmtId="0" fontId="5" fillId="0" borderId="66" xfId="0" applyFont="1" applyBorder="1" applyAlignment="1">
      <alignment horizontal="center" vertical="center" wrapText="1"/>
    </xf>
    <xf numFmtId="0" fontId="28" fillId="10" borderId="66" xfId="0" applyFont="1" applyFill="1" applyBorder="1" applyAlignment="1">
      <alignment horizontal="left" vertical="center" wrapText="1"/>
    </xf>
    <xf numFmtId="49" fontId="28" fillId="10" borderId="66" xfId="0" applyNumberFormat="1" applyFont="1" applyFill="1" applyBorder="1" applyAlignment="1">
      <alignment horizontal="center" vertical="center" wrapText="1"/>
    </xf>
    <xf numFmtId="2" fontId="5" fillId="5" borderId="0" xfId="0" applyNumberFormat="1" applyFont="1" applyFill="1" applyBorder="1" applyAlignment="1">
      <alignment horizontal="center" vertical="center" wrapText="1"/>
    </xf>
    <xf numFmtId="2" fontId="5" fillId="5" borderId="29" xfId="0" applyNumberFormat="1" applyFont="1" applyFill="1" applyBorder="1" applyAlignment="1">
      <alignment horizontal="center" vertical="center" wrapText="1"/>
    </xf>
    <xf numFmtId="0" fontId="33" fillId="0" borderId="16" xfId="0" applyFont="1" applyBorder="1" applyAlignment="1">
      <alignment horizontal="center" vertical="center" wrapText="1"/>
    </xf>
    <xf numFmtId="0" fontId="33" fillId="4" borderId="18" xfId="0" applyFont="1" applyFill="1" applyBorder="1" applyAlignment="1">
      <alignment horizontal="center" vertical="center" wrapText="1"/>
    </xf>
    <xf numFmtId="2" fontId="29" fillId="8" borderId="1" xfId="0" applyNumberFormat="1" applyFont="1" applyFill="1" applyBorder="1" applyAlignment="1">
      <alignment horizontal="center" vertical="center" wrapText="1"/>
    </xf>
    <xf numFmtId="2" fontId="29" fillId="8" borderId="8" xfId="0" applyNumberFormat="1" applyFont="1" applyFill="1" applyBorder="1" applyAlignment="1">
      <alignment horizontal="center" vertical="center" wrapText="1"/>
    </xf>
    <xf numFmtId="2" fontId="5" fillId="8" borderId="76" xfId="0" applyNumberFormat="1" applyFont="1" applyFill="1" applyBorder="1" applyAlignment="1">
      <alignment horizontal="center" vertical="center" wrapText="1"/>
    </xf>
    <xf numFmtId="2" fontId="5" fillId="8" borderId="9" xfId="0" applyNumberFormat="1" applyFont="1" applyFill="1" applyBorder="1" applyAlignment="1">
      <alignment horizontal="center" vertical="center" wrapText="1"/>
    </xf>
    <xf numFmtId="2" fontId="5" fillId="8" borderId="42" xfId="0" applyNumberFormat="1" applyFont="1" applyFill="1" applyBorder="1" applyAlignment="1">
      <alignment horizontal="center" vertical="center" wrapText="1"/>
    </xf>
    <xf numFmtId="2" fontId="5" fillId="0" borderId="44" xfId="0" applyNumberFormat="1" applyFont="1" applyFill="1" applyBorder="1" applyAlignment="1">
      <alignment horizontal="center" vertical="center" wrapText="1"/>
    </xf>
    <xf numFmtId="2" fontId="5" fillId="12" borderId="17"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9" fillId="10" borderId="66" xfId="0" applyFont="1" applyFill="1" applyBorder="1" applyAlignment="1">
      <alignment horizontal="center" vertical="center" wrapText="1"/>
    </xf>
    <xf numFmtId="2" fontId="5" fillId="0" borderId="22" xfId="0" applyNumberFormat="1" applyFont="1" applyBorder="1" applyAlignment="1">
      <alignment horizontal="center" vertical="center" wrapText="1"/>
    </xf>
    <xf numFmtId="2" fontId="16" fillId="3" borderId="30" xfId="0" applyNumberFormat="1" applyFont="1" applyFill="1" applyBorder="1" applyAlignment="1">
      <alignment horizontal="center" vertical="center" wrapText="1"/>
    </xf>
    <xf numFmtId="2" fontId="16" fillId="0" borderId="24" xfId="0" applyNumberFormat="1" applyFont="1" applyFill="1" applyBorder="1" applyAlignment="1">
      <alignment horizontal="center" vertical="center" wrapText="1"/>
    </xf>
    <xf numFmtId="2" fontId="16" fillId="2" borderId="72" xfId="0" applyNumberFormat="1" applyFont="1" applyFill="1" applyBorder="1" applyAlignment="1">
      <alignment horizontal="center" vertical="center" wrapText="1"/>
    </xf>
    <xf numFmtId="2" fontId="16" fillId="2" borderId="77" xfId="0" applyNumberFormat="1" applyFont="1" applyFill="1" applyBorder="1" applyAlignment="1">
      <alignment horizontal="center" vertical="center" wrapText="1"/>
    </xf>
    <xf numFmtId="2" fontId="23" fillId="0" borderId="8" xfId="0" applyNumberFormat="1" applyFont="1" applyFill="1" applyBorder="1" applyAlignment="1">
      <alignment horizontal="center" vertical="center" wrapText="1"/>
    </xf>
    <xf numFmtId="0" fontId="13" fillId="0" borderId="33" xfId="0" applyFont="1" applyBorder="1" applyAlignment="1">
      <alignment horizontal="center" vertical="center" wrapText="1"/>
    </xf>
    <xf numFmtId="0" fontId="21" fillId="0" borderId="5" xfId="0" applyFont="1" applyBorder="1" applyAlignment="1">
      <alignment horizontal="center" vertical="center" wrapText="1"/>
    </xf>
    <xf numFmtId="0" fontId="29" fillId="4" borderId="5" xfId="0" applyFont="1" applyFill="1" applyBorder="1" applyAlignment="1">
      <alignment horizontal="center" vertical="center" wrapText="1"/>
    </xf>
    <xf numFmtId="0" fontId="29" fillId="4" borderId="50" xfId="0" applyFont="1" applyFill="1" applyBorder="1" applyAlignment="1">
      <alignment horizontal="center" vertical="center" wrapText="1"/>
    </xf>
    <xf numFmtId="0" fontId="5" fillId="3" borderId="38" xfId="0" applyFont="1" applyFill="1" applyBorder="1" applyAlignment="1">
      <alignment horizontal="center" vertical="center" wrapText="1"/>
    </xf>
    <xf numFmtId="2" fontId="5" fillId="3" borderId="15" xfId="0" applyNumberFormat="1" applyFont="1" applyFill="1" applyBorder="1" applyAlignment="1">
      <alignment horizontal="center" vertical="center" wrapText="1"/>
    </xf>
    <xf numFmtId="2" fontId="5" fillId="3" borderId="45" xfId="0" applyNumberFormat="1" applyFont="1" applyFill="1" applyBorder="1" applyAlignment="1">
      <alignment horizontal="center" vertical="center" wrapText="1"/>
    </xf>
    <xf numFmtId="2" fontId="5" fillId="3" borderId="46" xfId="0" applyNumberFormat="1" applyFont="1" applyFill="1" applyBorder="1" applyAlignment="1">
      <alignment horizontal="center" vertical="center" wrapText="1"/>
    </xf>
    <xf numFmtId="2" fontId="11" fillId="8" borderId="17" xfId="0" applyNumberFormat="1" applyFont="1" applyFill="1" applyBorder="1" applyAlignment="1">
      <alignment horizontal="center" vertical="center" wrapText="1"/>
    </xf>
    <xf numFmtId="0" fontId="5" fillId="8" borderId="49" xfId="0" applyFont="1" applyFill="1" applyBorder="1" applyAlignment="1">
      <alignment horizontal="center" vertical="center" wrapText="1"/>
    </xf>
    <xf numFmtId="0" fontId="5" fillId="0" borderId="56" xfId="0" applyFont="1" applyFill="1" applyBorder="1" applyAlignment="1">
      <alignment horizontal="center" vertical="center" wrapText="1"/>
    </xf>
    <xf numFmtId="2" fontId="16" fillId="3" borderId="77" xfId="0" applyNumberFormat="1" applyFont="1" applyFill="1" applyBorder="1" applyAlignment="1">
      <alignment horizontal="center" vertical="center" wrapText="1"/>
    </xf>
    <xf numFmtId="2" fontId="16" fillId="3" borderId="72" xfId="0" applyNumberFormat="1" applyFont="1" applyFill="1" applyBorder="1" applyAlignment="1">
      <alignment horizontal="center" vertical="center" wrapText="1"/>
    </xf>
    <xf numFmtId="2" fontId="16" fillId="3" borderId="61"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28" fillId="8" borderId="15" xfId="0" applyFont="1" applyFill="1" applyBorder="1" applyAlignment="1">
      <alignment vertical="center"/>
    </xf>
    <xf numFmtId="0" fontId="28" fillId="8" borderId="49" xfId="0" applyFont="1" applyFill="1" applyBorder="1" applyAlignment="1">
      <alignment vertical="center"/>
    </xf>
    <xf numFmtId="2" fontId="5" fillId="8" borderId="26" xfId="0" applyNumberFormat="1" applyFont="1" applyFill="1" applyBorder="1" applyAlignment="1">
      <alignment horizontal="center" vertical="center" wrapText="1"/>
    </xf>
    <xf numFmtId="2" fontId="5" fillId="8" borderId="12" xfId="0" applyNumberFormat="1" applyFont="1" applyFill="1" applyBorder="1" applyAlignment="1">
      <alignment horizontal="center" vertical="center" wrapText="1"/>
    </xf>
    <xf numFmtId="0" fontId="5" fillId="8" borderId="44" xfId="0" applyFont="1" applyFill="1" applyBorder="1" applyAlignment="1">
      <alignment horizontal="center" vertical="center" wrapText="1"/>
    </xf>
    <xf numFmtId="2" fontId="5" fillId="5" borderId="73" xfId="0" applyNumberFormat="1" applyFont="1" applyFill="1" applyBorder="1" applyAlignment="1">
      <alignment horizontal="center" vertical="center" wrapText="1"/>
    </xf>
    <xf numFmtId="2" fontId="5" fillId="10" borderId="32" xfId="0" applyNumberFormat="1" applyFont="1" applyFill="1" applyBorder="1" applyAlignment="1">
      <alignment horizontal="center" vertical="center" wrapText="1"/>
    </xf>
    <xf numFmtId="2" fontId="6" fillId="10" borderId="17" xfId="0" applyNumberFormat="1" applyFont="1" applyFill="1" applyBorder="1" applyAlignment="1">
      <alignment horizontal="center" vertical="center" wrapText="1"/>
    </xf>
    <xf numFmtId="2" fontId="6" fillId="3" borderId="74" xfId="0" applyNumberFormat="1" applyFont="1" applyFill="1" applyBorder="1" applyAlignment="1">
      <alignment horizontal="center" vertical="center" wrapText="1"/>
    </xf>
    <xf numFmtId="2" fontId="6" fillId="3" borderId="19" xfId="0" applyNumberFormat="1" applyFont="1" applyFill="1" applyBorder="1" applyAlignment="1">
      <alignment horizontal="center" vertical="center" wrapText="1"/>
    </xf>
    <xf numFmtId="2" fontId="6" fillId="3" borderId="27" xfId="0" applyNumberFormat="1" applyFont="1" applyFill="1" applyBorder="1" applyAlignment="1">
      <alignment horizontal="center" vertical="center" wrapText="1"/>
    </xf>
    <xf numFmtId="2" fontId="6" fillId="0" borderId="41" xfId="0" applyNumberFormat="1" applyFont="1" applyFill="1" applyBorder="1" applyAlignment="1">
      <alignment horizontal="center" vertical="center" wrapText="1"/>
    </xf>
    <xf numFmtId="2" fontId="6" fillId="0" borderId="13" xfId="0" applyNumberFormat="1" applyFont="1" applyFill="1" applyBorder="1" applyAlignment="1">
      <alignment horizontal="center" vertical="center" wrapText="1"/>
    </xf>
    <xf numFmtId="2" fontId="6" fillId="8" borderId="17"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3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5" fillId="0" borderId="49" xfId="0" applyFont="1" applyBorder="1" applyAlignment="1">
      <alignment horizontal="center" vertical="center" wrapText="1"/>
    </xf>
    <xf numFmtId="0" fontId="5" fillId="5" borderId="39"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28" fillId="10" borderId="15" xfId="0" applyFont="1" applyFill="1" applyBorder="1" applyAlignment="1">
      <alignment horizontal="center" vertical="center" wrapText="1"/>
    </xf>
    <xf numFmtId="0" fontId="28" fillId="10"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5" fillId="8"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0" borderId="15" xfId="0" applyFont="1" applyBorder="1" applyAlignment="1">
      <alignment horizontal="center" vertical="center" wrapText="1"/>
    </xf>
    <xf numFmtId="2" fontId="5" fillId="15" borderId="3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4" fillId="7" borderId="40" xfId="0" applyFont="1" applyFill="1" applyBorder="1" applyAlignment="1">
      <alignment vertical="center"/>
    </xf>
    <xf numFmtId="0" fontId="4" fillId="7" borderId="39" xfId="0" applyFont="1" applyFill="1" applyBorder="1" applyAlignment="1">
      <alignment vertical="center"/>
    </xf>
    <xf numFmtId="0" fontId="4" fillId="16" borderId="23" xfId="0" applyFont="1" applyFill="1" applyBorder="1" applyAlignment="1">
      <alignment horizontal="left"/>
    </xf>
    <xf numFmtId="0" fontId="4" fillId="16" borderId="62" xfId="0" applyFont="1" applyFill="1" applyBorder="1" applyAlignment="1">
      <alignment horizontal="left"/>
    </xf>
    <xf numFmtId="0" fontId="4" fillId="15" borderId="39" xfId="0" applyFont="1" applyFill="1" applyBorder="1" applyAlignment="1">
      <alignment horizontal="left"/>
    </xf>
    <xf numFmtId="0" fontId="4" fillId="15" borderId="65" xfId="0" applyFont="1" applyFill="1" applyBorder="1" applyAlignment="1">
      <alignment horizontal="left"/>
    </xf>
    <xf numFmtId="0" fontId="4" fillId="2" borderId="26" xfId="0" applyFont="1" applyFill="1" applyBorder="1" applyAlignment="1">
      <alignment horizontal="center" vertical="center" wrapText="1"/>
    </xf>
    <xf numFmtId="0" fontId="4" fillId="17" borderId="0" xfId="0" applyFont="1" applyFill="1" applyBorder="1"/>
    <xf numFmtId="0" fontId="4" fillId="17" borderId="36" xfId="0" applyFont="1" applyFill="1" applyBorder="1"/>
    <xf numFmtId="0" fontId="4" fillId="2" borderId="74"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18" borderId="39" xfId="0" applyFont="1" applyFill="1" applyBorder="1"/>
    <xf numFmtId="0" fontId="4" fillId="18" borderId="65" xfId="0" applyFont="1" applyFill="1" applyBorder="1"/>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3" fillId="0" borderId="1" xfId="0" applyFont="1" applyBorder="1"/>
    <xf numFmtId="0" fontId="3" fillId="0" borderId="8" xfId="0" applyFont="1" applyBorder="1"/>
    <xf numFmtId="0" fontId="4" fillId="18" borderId="40" xfId="0" applyFont="1" applyFill="1" applyBorder="1"/>
    <xf numFmtId="0" fontId="5" fillId="18" borderId="39" xfId="0" applyFont="1" applyFill="1" applyBorder="1" applyAlignment="1">
      <alignment vertical="center" wrapText="1"/>
    </xf>
    <xf numFmtId="0" fontId="5" fillId="18" borderId="65" xfId="0" applyFont="1" applyFill="1" applyBorder="1" applyAlignment="1">
      <alignment vertical="center" wrapText="1"/>
    </xf>
    <xf numFmtId="0" fontId="3" fillId="0" borderId="0" xfId="0" applyFont="1" applyBorder="1"/>
    <xf numFmtId="0" fontId="3" fillId="0" borderId="36" xfId="0" applyFont="1" applyBorder="1"/>
    <xf numFmtId="0" fontId="3" fillId="18" borderId="23" xfId="0" applyFont="1" applyFill="1" applyBorder="1"/>
    <xf numFmtId="0" fontId="3" fillId="18" borderId="62" xfId="0" applyFont="1" applyFill="1" applyBorder="1"/>
    <xf numFmtId="0" fontId="4" fillId="18" borderId="23" xfId="0" applyFont="1" applyFill="1" applyBorder="1"/>
    <xf numFmtId="0" fontId="4" fillId="18" borderId="62" xfId="0" applyFont="1" applyFill="1" applyBorder="1"/>
    <xf numFmtId="0" fontId="3" fillId="18" borderId="39" xfId="0" applyFont="1" applyFill="1" applyBorder="1"/>
    <xf numFmtId="0" fontId="3" fillId="18" borderId="65" xfId="0" applyFont="1" applyFill="1" applyBorder="1"/>
    <xf numFmtId="0" fontId="5" fillId="8" borderId="13" xfId="0" applyFont="1" applyFill="1" applyBorder="1" applyAlignment="1">
      <alignment vertical="center" wrapText="1"/>
    </xf>
    <xf numFmtId="0" fontId="5" fillId="8" borderId="10" xfId="0" applyFont="1" applyFill="1" applyBorder="1" applyAlignment="1">
      <alignment vertical="center" wrapText="1"/>
    </xf>
    <xf numFmtId="2" fontId="5" fillId="0" borderId="3" xfId="0" applyNumberFormat="1" applyFont="1" applyBorder="1" applyAlignment="1">
      <alignment horizontal="center" vertical="center" wrapText="1"/>
    </xf>
    <xf numFmtId="0" fontId="3" fillId="18" borderId="0" xfId="0" applyFont="1" applyFill="1" applyBorder="1"/>
    <xf numFmtId="0" fontId="3" fillId="18" borderId="36" xfId="0" applyFont="1" applyFill="1" applyBorder="1"/>
    <xf numFmtId="0" fontId="4" fillId="17" borderId="39" xfId="0" applyFont="1" applyFill="1" applyBorder="1"/>
    <xf numFmtId="0" fontId="4" fillId="17" borderId="65" xfId="0" applyFont="1" applyFill="1" applyBorder="1"/>
    <xf numFmtId="0" fontId="4" fillId="2" borderId="26" xfId="0" applyFont="1" applyFill="1" applyBorder="1" applyAlignment="1">
      <alignment horizontal="center" vertical="center"/>
    </xf>
    <xf numFmtId="0" fontId="4" fillId="2" borderId="7" xfId="0" applyFont="1" applyFill="1" applyBorder="1" applyAlignment="1">
      <alignment vertical="center"/>
    </xf>
    <xf numFmtId="0" fontId="4" fillId="2" borderId="0" xfId="0" applyFont="1" applyFill="1" applyBorder="1" applyAlignment="1">
      <alignment vertical="center"/>
    </xf>
    <xf numFmtId="0" fontId="4" fillId="17" borderId="0" xfId="0" applyFont="1" applyFill="1" applyBorder="1" applyAlignment="1"/>
    <xf numFmtId="0" fontId="4" fillId="17" borderId="36" xfId="0" applyFont="1" applyFill="1" applyBorder="1" applyAlignment="1"/>
    <xf numFmtId="0" fontId="4" fillId="2" borderId="55"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39" xfId="0" applyFont="1" applyFill="1" applyBorder="1"/>
    <xf numFmtId="2" fontId="5" fillId="8" borderId="34" xfId="0"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3" fillId="18" borderId="40" xfId="0" applyFont="1" applyFill="1" applyBorder="1" applyAlignment="1"/>
    <xf numFmtId="0" fontId="3" fillId="18" borderId="39" xfId="0" applyFont="1" applyFill="1" applyBorder="1" applyAlignment="1"/>
    <xf numFmtId="0" fontId="3" fillId="18" borderId="65" xfId="0" applyFont="1" applyFill="1" applyBorder="1" applyAlignment="1"/>
    <xf numFmtId="0" fontId="0" fillId="17" borderId="48" xfId="0" applyFill="1" applyBorder="1"/>
    <xf numFmtId="0" fontId="0" fillId="17" borderId="0" xfId="0" applyFill="1" applyBorder="1"/>
    <xf numFmtId="0" fontId="0" fillId="17" borderId="36" xfId="0" applyFill="1" applyBorder="1"/>
    <xf numFmtId="0" fontId="4" fillId="15" borderId="40" xfId="0" applyFont="1" applyFill="1" applyBorder="1"/>
    <xf numFmtId="0" fontId="4" fillId="15" borderId="39" xfId="0" applyFont="1" applyFill="1" applyBorder="1"/>
    <xf numFmtId="0" fontId="4" fillId="15" borderId="65" xfId="0" applyFont="1" applyFill="1" applyBorder="1"/>
    <xf numFmtId="0" fontId="4" fillId="16" borderId="39" xfId="0" applyFont="1" applyFill="1" applyBorder="1" applyAlignment="1">
      <alignment horizontal="left"/>
    </xf>
    <xf numFmtId="0" fontId="4" fillId="16" borderId="65" xfId="0" applyFont="1" applyFill="1" applyBorder="1" applyAlignment="1">
      <alignment horizontal="left"/>
    </xf>
    <xf numFmtId="2" fontId="5" fillId="0" borderId="7" xfId="0" applyNumberFormat="1" applyFont="1" applyBorder="1" applyAlignment="1">
      <alignment horizontal="center" vertical="center" wrapText="1"/>
    </xf>
    <xf numFmtId="0" fontId="3" fillId="18" borderId="75" xfId="0" applyFont="1" applyFill="1" applyBorder="1" applyAlignment="1"/>
    <xf numFmtId="0" fontId="3" fillId="18" borderId="23" xfId="0" applyFont="1" applyFill="1" applyBorder="1" applyAlignment="1"/>
    <xf numFmtId="0" fontId="3" fillId="18" borderId="62" xfId="0" applyFont="1" applyFill="1" applyBorder="1" applyAlignment="1"/>
    <xf numFmtId="0" fontId="4" fillId="3" borderId="31" xfId="0" applyFont="1" applyFill="1" applyBorder="1" applyAlignment="1">
      <alignment horizontal="center" vertical="center" wrapText="1"/>
    </xf>
    <xf numFmtId="0" fontId="3" fillId="18" borderId="40" xfId="0" applyFont="1" applyFill="1" applyBorder="1"/>
    <xf numFmtId="0" fontId="4" fillId="17" borderId="23" xfId="0" applyFont="1" applyFill="1" applyBorder="1"/>
    <xf numFmtId="0" fontId="4" fillId="17" borderId="62" xfId="0" applyFont="1" applyFill="1" applyBorder="1"/>
    <xf numFmtId="0" fontId="4" fillId="2" borderId="40"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0" fillId="18" borderId="23" xfId="0" applyFill="1" applyBorder="1"/>
    <xf numFmtId="0" fontId="0" fillId="18" borderId="62" xfId="0" applyFill="1" applyBorder="1"/>
    <xf numFmtId="0" fontId="0" fillId="18" borderId="40" xfId="0" applyFill="1" applyBorder="1"/>
    <xf numFmtId="0" fontId="0" fillId="18" borderId="39" xfId="0" applyFill="1" applyBorder="1"/>
    <xf numFmtId="0" fontId="0" fillId="18" borderId="65" xfId="0" applyFill="1" applyBorder="1"/>
    <xf numFmtId="0" fontId="0" fillId="17" borderId="73" xfId="0" applyFill="1" applyBorder="1"/>
    <xf numFmtId="0" fontId="0" fillId="17" borderId="66" xfId="0" applyFill="1" applyBorder="1"/>
    <xf numFmtId="0" fontId="0" fillId="17" borderId="61" xfId="0" applyFill="1" applyBorder="1"/>
    <xf numFmtId="0" fontId="4" fillId="2" borderId="55" xfId="0" applyFont="1" applyFill="1" applyBorder="1" applyAlignment="1">
      <alignment horizontal="center" vertical="center"/>
    </xf>
    <xf numFmtId="0" fontId="4" fillId="2" borderId="63" xfId="0" applyFont="1" applyFill="1" applyBorder="1" applyAlignment="1">
      <alignment vertical="center"/>
    </xf>
    <xf numFmtId="0" fontId="4" fillId="2" borderId="39" xfId="0" applyFont="1" applyFill="1" applyBorder="1" applyAlignment="1">
      <alignment vertical="center"/>
    </xf>
    <xf numFmtId="0" fontId="4" fillId="17" borderId="39" xfId="0" applyFont="1" applyFill="1" applyBorder="1" applyAlignment="1"/>
    <xf numFmtId="0" fontId="4" fillId="17" borderId="65" xfId="0" applyFont="1" applyFill="1" applyBorder="1" applyAlignment="1"/>
    <xf numFmtId="2" fontId="5" fillId="0" borderId="1" xfId="0" applyNumberFormat="1" applyFont="1" applyFill="1" applyBorder="1" applyAlignment="1">
      <alignment horizontal="center" vertical="center" wrapText="1"/>
    </xf>
    <xf numFmtId="0" fontId="3" fillId="0" borderId="3" xfId="0" applyFont="1" applyBorder="1"/>
    <xf numFmtId="2" fontId="5" fillId="0" borderId="3" xfId="0" applyNumberFormat="1" applyFont="1" applyFill="1" applyBorder="1" applyAlignment="1">
      <alignment horizontal="center" vertical="center" wrapText="1"/>
    </xf>
    <xf numFmtId="0" fontId="0" fillId="18" borderId="31" xfId="0" applyFill="1" applyBorder="1"/>
    <xf numFmtId="0" fontId="0" fillId="18" borderId="30" xfId="0" applyFill="1" applyBorder="1"/>
    <xf numFmtId="0" fontId="0" fillId="17" borderId="23" xfId="0" applyFill="1" applyBorder="1"/>
    <xf numFmtId="0" fontId="0" fillId="17" borderId="62" xfId="0" applyFill="1" applyBorder="1"/>
    <xf numFmtId="0" fontId="0" fillId="18" borderId="55" xfId="0" applyFill="1" applyBorder="1"/>
    <xf numFmtId="0" fontId="0" fillId="17" borderId="39" xfId="0" applyFill="1" applyBorder="1"/>
    <xf numFmtId="0" fontId="0" fillId="17" borderId="65" xfId="0" applyFill="1" applyBorder="1"/>
    <xf numFmtId="0" fontId="0" fillId="18" borderId="0" xfId="0" applyFill="1" applyBorder="1"/>
    <xf numFmtId="0" fontId="0" fillId="18" borderId="36" xfId="0" applyFill="1" applyBorder="1"/>
    <xf numFmtId="0" fontId="0" fillId="0" borderId="36" xfId="0" applyBorder="1"/>
    <xf numFmtId="0" fontId="0" fillId="18" borderId="75" xfId="0" applyFill="1" applyBorder="1"/>
    <xf numFmtId="0" fontId="0" fillId="17" borderId="75" xfId="0" applyFill="1" applyBorder="1"/>
    <xf numFmtId="0" fontId="0" fillId="18" borderId="48" xfId="0" applyFill="1" applyBorder="1"/>
    <xf numFmtId="2" fontId="5" fillId="12" borderId="63" xfId="0" applyNumberFormat="1" applyFont="1" applyFill="1" applyBorder="1" applyAlignment="1">
      <alignment horizontal="center"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4" fillId="15" borderId="75" xfId="0" applyFont="1" applyFill="1" applyBorder="1"/>
    <xf numFmtId="0" fontId="4" fillId="15" borderId="23" xfId="0" applyFont="1" applyFill="1" applyBorder="1"/>
    <xf numFmtId="0" fontId="4" fillId="15" borderId="62" xfId="0" applyFont="1" applyFill="1" applyBorder="1"/>
    <xf numFmtId="0" fontId="4" fillId="15" borderId="0" xfId="0" applyFont="1" applyFill="1" applyBorder="1" applyAlignment="1">
      <alignment horizontal="left"/>
    </xf>
    <xf numFmtId="0" fontId="4" fillId="15" borderId="36" xfId="0" applyFont="1" applyFill="1" applyBorder="1" applyAlignment="1">
      <alignment horizontal="left"/>
    </xf>
    <xf numFmtId="0" fontId="3" fillId="0" borderId="3" xfId="0" applyFont="1" applyBorder="1" applyAlignment="1"/>
    <xf numFmtId="0" fontId="3" fillId="0" borderId="1" xfId="0" applyFont="1" applyBorder="1" applyAlignment="1"/>
    <xf numFmtId="0" fontId="3" fillId="0" borderId="8" xfId="0" applyFont="1" applyBorder="1" applyAlignment="1"/>
    <xf numFmtId="0" fontId="3" fillId="0" borderId="48" xfId="0" applyFont="1" applyBorder="1"/>
    <xf numFmtId="0" fontId="4" fillId="0" borderId="48" xfId="0" applyFont="1" applyFill="1" applyBorder="1"/>
    <xf numFmtId="0" fontId="4" fillId="0" borderId="0" xfId="0" applyFont="1" applyFill="1" applyBorder="1"/>
    <xf numFmtId="0" fontId="4" fillId="0" borderId="36" xfId="0" applyFont="1" applyFill="1" applyBorder="1"/>
    <xf numFmtId="0" fontId="0" fillId="0" borderId="3" xfId="0" applyBorder="1"/>
    <xf numFmtId="0" fontId="0" fillId="0" borderId="1" xfId="0" applyBorder="1"/>
    <xf numFmtId="0" fontId="0" fillId="0" borderId="8" xfId="0" applyBorder="1"/>
    <xf numFmtId="2" fontId="5" fillId="8" borderId="18" xfId="0" applyNumberFormat="1" applyFont="1" applyFill="1" applyBorder="1" applyAlignment="1">
      <alignment horizontal="center" vertical="center" wrapText="1"/>
    </xf>
    <xf numFmtId="0" fontId="4" fillId="7" borderId="65" xfId="0" applyFont="1" applyFill="1" applyBorder="1" applyAlignment="1">
      <alignment vertical="center"/>
    </xf>
    <xf numFmtId="0" fontId="4" fillId="3" borderId="73" xfId="0" applyFont="1" applyFill="1" applyBorder="1" applyAlignment="1">
      <alignment vertical="center"/>
    </xf>
    <xf numFmtId="0" fontId="4" fillId="3" borderId="66" xfId="0" applyFont="1" applyFill="1" applyBorder="1" applyAlignment="1">
      <alignment vertical="center"/>
    </xf>
    <xf numFmtId="0" fontId="4" fillId="3" borderId="39" xfId="0" applyFont="1" applyFill="1" applyBorder="1" applyAlignment="1">
      <alignment vertical="center"/>
    </xf>
    <xf numFmtId="0" fontId="0" fillId="18" borderId="23" xfId="0" applyFill="1" applyBorder="1" applyAlignment="1"/>
    <xf numFmtId="0" fontId="0" fillId="18" borderId="62" xfId="0" applyFill="1" applyBorder="1" applyAlignment="1"/>
    <xf numFmtId="2" fontId="29" fillId="10" borderId="5" xfId="0" applyNumberFormat="1" applyFont="1" applyFill="1" applyBorder="1" applyAlignment="1">
      <alignment horizontal="center" vertical="center" wrapText="1"/>
    </xf>
    <xf numFmtId="0" fontId="4" fillId="0" borderId="48" xfId="0" applyFont="1" applyBorder="1"/>
    <xf numFmtId="0" fontId="4" fillId="0" borderId="0" xfId="0" applyFont="1" applyBorder="1"/>
    <xf numFmtId="0" fontId="4" fillId="0" borderId="36" xfId="0" applyFont="1" applyBorder="1"/>
    <xf numFmtId="2" fontId="16" fillId="0" borderId="16" xfId="0" applyNumberFormat="1" applyFont="1" applyFill="1" applyBorder="1" applyAlignment="1">
      <alignment horizontal="center" vertical="center" wrapText="1"/>
    </xf>
    <xf numFmtId="2" fontId="16" fillId="8" borderId="24" xfId="0" applyNumberFormat="1" applyFont="1" applyFill="1" applyBorder="1" applyAlignment="1">
      <alignment horizontal="center" vertical="center" wrapText="1"/>
    </xf>
    <xf numFmtId="0" fontId="0" fillId="18" borderId="0" xfId="0" applyFill="1" applyBorder="1" applyAlignment="1"/>
    <xf numFmtId="0" fontId="0" fillId="18" borderId="36" xfId="0" applyFill="1" applyBorder="1" applyAlignment="1"/>
    <xf numFmtId="0" fontId="29" fillId="8" borderId="13"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4" fillId="3" borderId="5" xfId="0" applyFont="1" applyFill="1" applyBorder="1" applyAlignment="1">
      <alignment horizontal="center" vertical="center"/>
    </xf>
    <xf numFmtId="0" fontId="0" fillId="18" borderId="39" xfId="0" applyFill="1" applyBorder="1" applyAlignment="1"/>
    <xf numFmtId="0" fontId="0" fillId="18" borderId="65" xfId="0" applyFill="1" applyBorder="1" applyAlignment="1"/>
    <xf numFmtId="0" fontId="4" fillId="3" borderId="18" xfId="0" applyFont="1" applyFill="1" applyBorder="1" applyAlignment="1">
      <alignment vertical="center"/>
    </xf>
    <xf numFmtId="0" fontId="4" fillId="3" borderId="32" xfId="0" applyFont="1" applyFill="1" applyBorder="1" applyAlignment="1">
      <alignment vertical="center"/>
    </xf>
    <xf numFmtId="0" fontId="0" fillId="17" borderId="72" xfId="0" applyFill="1" applyBorder="1"/>
    <xf numFmtId="0" fontId="0" fillId="17" borderId="49" xfId="0" applyFill="1" applyBorder="1"/>
    <xf numFmtId="0" fontId="0" fillId="17" borderId="37" xfId="0" applyFill="1" applyBorder="1"/>
    <xf numFmtId="0" fontId="5" fillId="0" borderId="13" xfId="0" applyFont="1" applyBorder="1" applyAlignment="1">
      <alignment horizontal="center" vertical="center" wrapText="1"/>
    </xf>
    <xf numFmtId="0" fontId="4" fillId="3" borderId="40" xfId="0" applyFont="1" applyFill="1" applyBorder="1" applyAlignment="1">
      <alignment horizontal="center" vertical="center" wrapText="1"/>
    </xf>
    <xf numFmtId="0" fontId="3" fillId="0" borderId="48" xfId="0" applyFont="1" applyFill="1" applyBorder="1"/>
    <xf numFmtId="0" fontId="3" fillId="0" borderId="0" xfId="0" applyFont="1" applyFill="1" applyBorder="1"/>
    <xf numFmtId="0" fontId="3" fillId="0" borderId="36" xfId="0" applyFont="1" applyFill="1" applyBorder="1"/>
    <xf numFmtId="0" fontId="0" fillId="17" borderId="40" xfId="0" applyFill="1" applyBorder="1"/>
    <xf numFmtId="0" fontId="4" fillId="7" borderId="75" xfId="0" applyFont="1" applyFill="1" applyBorder="1" applyAlignment="1">
      <alignment vertical="center"/>
    </xf>
    <xf numFmtId="0" fontId="4" fillId="7" borderId="23" xfId="0" applyFont="1" applyFill="1" applyBorder="1" applyAlignment="1">
      <alignment vertical="center"/>
    </xf>
    <xf numFmtId="0" fontId="4" fillId="7" borderId="62" xfId="0" applyFont="1" applyFill="1" applyBorder="1" applyAlignment="1">
      <alignment vertical="center"/>
    </xf>
    <xf numFmtId="0" fontId="4" fillId="3" borderId="63" xfId="0" applyFont="1" applyFill="1" applyBorder="1" applyAlignment="1">
      <alignment horizontal="center" vertical="center"/>
    </xf>
    <xf numFmtId="0" fontId="4" fillId="3" borderId="63" xfId="0" applyFont="1" applyFill="1" applyBorder="1" applyAlignment="1">
      <alignment vertical="center"/>
    </xf>
    <xf numFmtId="0" fontId="0" fillId="15" borderId="40" xfId="0" applyFill="1" applyBorder="1"/>
    <xf numFmtId="0" fontId="0" fillId="15" borderId="39" xfId="0" applyFill="1" applyBorder="1"/>
    <xf numFmtId="0" fontId="0" fillId="15" borderId="65" xfId="0" applyFill="1" applyBorder="1"/>
    <xf numFmtId="0" fontId="0" fillId="17" borderId="39" xfId="0" applyFill="1" applyBorder="1" applyAlignment="1"/>
    <xf numFmtId="0" fontId="0" fillId="17" borderId="65" xfId="0" applyFill="1" applyBorder="1" applyAlignment="1"/>
    <xf numFmtId="0" fontId="4" fillId="3" borderId="1" xfId="0" applyFont="1" applyFill="1" applyBorder="1" applyAlignment="1">
      <alignment horizontal="center" vertical="center"/>
    </xf>
    <xf numFmtId="0" fontId="4" fillId="3" borderId="0" xfId="0" applyFont="1" applyFill="1" applyBorder="1" applyAlignment="1">
      <alignment vertical="center"/>
    </xf>
    <xf numFmtId="0" fontId="0" fillId="18" borderId="73" xfId="0" applyFill="1" applyBorder="1"/>
    <xf numFmtId="0" fontId="0" fillId="18" borderId="66" xfId="0" applyFill="1" applyBorder="1"/>
    <xf numFmtId="0" fontId="0" fillId="18" borderId="61" xfId="0" applyFill="1" applyBorder="1"/>
    <xf numFmtId="2" fontId="5" fillId="15" borderId="39" xfId="0" applyNumberFormat="1" applyFont="1" applyFill="1" applyBorder="1" applyAlignment="1">
      <alignment horizontal="center" vertical="center" wrapText="1"/>
    </xf>
    <xf numFmtId="2" fontId="5" fillId="8" borderId="50" xfId="0" applyNumberFormat="1" applyFont="1" applyFill="1" applyBorder="1" applyAlignment="1">
      <alignment horizontal="center" vertical="center" wrapText="1"/>
    </xf>
    <xf numFmtId="2" fontId="5" fillId="8" borderId="7" xfId="0" applyNumberFormat="1"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0" borderId="48"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36" fillId="0" borderId="48" xfId="0" applyFont="1" applyBorder="1" applyAlignment="1">
      <alignment horizontal="center" vertical="center"/>
    </xf>
    <xf numFmtId="0" fontId="36" fillId="0" borderId="0" xfId="0" applyFont="1" applyBorder="1" applyAlignment="1">
      <alignment horizontal="center" vertical="center"/>
    </xf>
    <xf numFmtId="0" fontId="36" fillId="0" borderId="36" xfId="0" applyFont="1" applyBorder="1" applyAlignment="1">
      <alignment horizontal="center" vertical="center"/>
    </xf>
    <xf numFmtId="0" fontId="14" fillId="0" borderId="48" xfId="0" applyFont="1" applyBorder="1" applyAlignment="1">
      <alignment horizontal="center" vertical="center"/>
    </xf>
    <xf numFmtId="0" fontId="14" fillId="0" borderId="0" xfId="0" applyFont="1" applyBorder="1" applyAlignment="1">
      <alignment horizontal="center" vertical="center"/>
    </xf>
    <xf numFmtId="0" fontId="14" fillId="0" borderId="36" xfId="0" applyFont="1" applyBorder="1" applyAlignment="1">
      <alignment horizontal="center" vertical="center"/>
    </xf>
    <xf numFmtId="0" fontId="3" fillId="0" borderId="0" xfId="0" applyFont="1" applyBorder="1"/>
    <xf numFmtId="0" fontId="3" fillId="0" borderId="36" xfId="0" applyFont="1" applyBorder="1"/>
    <xf numFmtId="0" fontId="3" fillId="0" borderId="48" xfId="0" applyFont="1" applyBorder="1"/>
    <xf numFmtId="0" fontId="0" fillId="0" borderId="0" xfId="0" applyBorder="1"/>
    <xf numFmtId="2" fontId="5" fillId="5" borderId="1" xfId="0" applyNumberFormat="1" applyFont="1" applyFill="1" applyBorder="1" applyAlignment="1">
      <alignment horizontal="center" vertical="center" wrapText="1"/>
    </xf>
    <xf numFmtId="0" fontId="3" fillId="0" borderId="0" xfId="0" applyFont="1" applyBorder="1"/>
    <xf numFmtId="0" fontId="3" fillId="0" borderId="36" xfId="0" applyFont="1" applyBorder="1"/>
    <xf numFmtId="0" fontId="0" fillId="0" borderId="36" xfId="0" applyBorder="1"/>
    <xf numFmtId="0" fontId="5" fillId="0" borderId="1" xfId="0" applyFont="1" applyBorder="1" applyAlignment="1">
      <alignment vertical="center"/>
    </xf>
    <xf numFmtId="0" fontId="5" fillId="0" borderId="0" xfId="0" applyFont="1" applyBorder="1" applyAlignment="1">
      <alignment vertical="center" wrapText="1"/>
    </xf>
    <xf numFmtId="0" fontId="5" fillId="0" borderId="36" xfId="0" applyFont="1" applyBorder="1" applyAlignment="1">
      <alignment vertical="center" wrapText="1"/>
    </xf>
    <xf numFmtId="0" fontId="3" fillId="0" borderId="0" xfId="0" applyFont="1" applyFill="1" applyBorder="1"/>
    <xf numFmtId="0" fontId="3" fillId="0" borderId="36" xfId="0" applyFont="1" applyFill="1" applyBorder="1"/>
    <xf numFmtId="0" fontId="0" fillId="18" borderId="73" xfId="0" applyFill="1" applyBorder="1"/>
    <xf numFmtId="0" fontId="0" fillId="18" borderId="66" xfId="0" applyFill="1" applyBorder="1"/>
    <xf numFmtId="0" fontId="0" fillId="18" borderId="61" xfId="0" applyFill="1" applyBorder="1"/>
    <xf numFmtId="0" fontId="0" fillId="0" borderId="0" xfId="0" applyBorder="1"/>
    <xf numFmtId="0" fontId="13" fillId="0" borderId="10" xfId="0" applyFont="1" applyBorder="1" applyAlignment="1">
      <alignment horizontal="center" vertical="center" wrapText="1"/>
    </xf>
    <xf numFmtId="2" fontId="5" fillId="5" borderId="3"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5" borderId="17"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2" fontId="5" fillId="5" borderId="8" xfId="0" applyNumberFormat="1" applyFont="1" applyFill="1" applyBorder="1" applyAlignment="1">
      <alignment horizontal="center" vertical="center" wrapText="1"/>
    </xf>
    <xf numFmtId="2" fontId="5" fillId="0" borderId="17"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22" xfId="0" applyNumberFormat="1"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2" fontId="5" fillId="5" borderId="9" xfId="0" applyNumberFormat="1" applyFont="1" applyFill="1" applyBorder="1" applyAlignment="1">
      <alignment horizontal="center" vertical="center" wrapText="1"/>
    </xf>
    <xf numFmtId="2" fontId="5" fillId="0" borderId="11" xfId="0" applyNumberFormat="1" applyFont="1" applyBorder="1" applyAlignment="1">
      <alignment horizontal="center" vertical="center" wrapText="1"/>
    </xf>
    <xf numFmtId="2" fontId="5" fillId="5" borderId="42" xfId="0" applyNumberFormat="1" applyFont="1" applyFill="1" applyBorder="1" applyAlignment="1">
      <alignment horizontal="center" vertical="center" wrapText="1"/>
    </xf>
    <xf numFmtId="2" fontId="5" fillId="9" borderId="45" xfId="0" applyNumberFormat="1" applyFont="1" applyFill="1" applyBorder="1" applyAlignment="1">
      <alignment horizontal="center" vertical="center" wrapText="1"/>
    </xf>
    <xf numFmtId="2" fontId="5" fillId="9" borderId="15" xfId="0" applyNumberFormat="1" applyFont="1" applyFill="1" applyBorder="1" applyAlignment="1">
      <alignment horizontal="center" vertical="center" wrapText="1"/>
    </xf>
    <xf numFmtId="2" fontId="28" fillId="8" borderId="1" xfId="0" applyNumberFormat="1" applyFont="1" applyFill="1" applyBorder="1" applyAlignment="1">
      <alignment horizontal="center" vertical="center" wrapText="1"/>
    </xf>
    <xf numFmtId="2" fontId="5" fillId="0" borderId="17" xfId="0" applyNumberFormat="1" applyFont="1" applyFill="1" applyBorder="1" applyAlignment="1">
      <alignment horizontal="center" vertical="center" wrapText="1"/>
    </xf>
    <xf numFmtId="2" fontId="5" fillId="10" borderId="8" xfId="0" applyNumberFormat="1" applyFont="1" applyFill="1" applyBorder="1" applyAlignment="1">
      <alignment horizontal="center" vertical="center" wrapText="1"/>
    </xf>
    <xf numFmtId="2" fontId="5" fillId="10" borderId="17"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wrapText="1"/>
    </xf>
    <xf numFmtId="2" fontId="5" fillId="10" borderId="15" xfId="0" applyNumberFormat="1" applyFont="1" applyFill="1" applyBorder="1" applyAlignment="1">
      <alignment horizontal="center" vertical="center" wrapText="1"/>
    </xf>
    <xf numFmtId="2" fontId="5" fillId="5" borderId="64" xfId="0" applyNumberFormat="1" applyFont="1" applyFill="1" applyBorder="1" applyAlignment="1">
      <alignment horizontal="center" vertical="center" wrapText="1"/>
    </xf>
    <xf numFmtId="2" fontId="5" fillId="12" borderId="3" xfId="0" applyNumberFormat="1" applyFont="1" applyFill="1" applyBorder="1" applyAlignment="1">
      <alignment horizontal="center" vertical="center" wrapText="1"/>
    </xf>
    <xf numFmtId="2" fontId="5" fillId="12" borderId="1" xfId="0" applyNumberFormat="1" applyFont="1" applyFill="1" applyBorder="1" applyAlignment="1">
      <alignment horizontal="center" vertical="center" wrapText="1"/>
    </xf>
    <xf numFmtId="2" fontId="5" fillId="8" borderId="45" xfId="0" applyNumberFormat="1" applyFont="1" applyFill="1" applyBorder="1" applyAlignment="1">
      <alignment horizontal="center" vertical="center" wrapText="1"/>
    </xf>
    <xf numFmtId="2" fontId="28" fillId="8" borderId="17" xfId="0" applyNumberFormat="1" applyFont="1" applyFill="1" applyBorder="1" applyAlignment="1">
      <alignment horizontal="center" vertical="center" wrapText="1"/>
    </xf>
    <xf numFmtId="2" fontId="5" fillId="12" borderId="8" xfId="0" applyNumberFormat="1" applyFont="1" applyFill="1" applyBorder="1" applyAlignment="1">
      <alignment horizontal="center" vertical="center" wrapText="1"/>
    </xf>
    <xf numFmtId="2" fontId="5" fillId="5" borderId="45" xfId="0" applyNumberFormat="1" applyFont="1" applyFill="1" applyBorder="1" applyAlignment="1">
      <alignment horizontal="center" vertical="center" wrapText="1"/>
    </xf>
    <xf numFmtId="2" fontId="5" fillId="5" borderId="15" xfId="0" applyNumberFormat="1" applyFont="1" applyFill="1" applyBorder="1" applyAlignment="1">
      <alignment horizontal="center" vertical="center" wrapText="1"/>
    </xf>
    <xf numFmtId="2" fontId="5" fillId="5" borderId="20" xfId="0" applyNumberFormat="1" applyFont="1" applyFill="1" applyBorder="1" applyAlignment="1">
      <alignment horizontal="center" vertical="center" wrapText="1"/>
    </xf>
    <xf numFmtId="2" fontId="5" fillId="0" borderId="13" xfId="0" applyNumberFormat="1" applyFont="1" applyFill="1" applyBorder="1" applyAlignment="1">
      <alignment horizontal="center" vertical="center" wrapText="1"/>
    </xf>
    <xf numFmtId="2" fontId="5" fillId="0" borderId="70"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2" fontId="5" fillId="5" borderId="76"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xf>
    <xf numFmtId="2" fontId="5" fillId="8" borderId="17" xfId="0" applyNumberFormat="1"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43" xfId="0" applyNumberFormat="1" applyFont="1" applyFill="1" applyBorder="1" applyAlignment="1">
      <alignment horizontal="center" vertical="center" wrapText="1"/>
    </xf>
    <xf numFmtId="2" fontId="5" fillId="8" borderId="43" xfId="0" applyNumberFormat="1" applyFont="1" applyFill="1" applyBorder="1" applyAlignment="1">
      <alignment horizontal="center" vertical="center" wrapText="1"/>
    </xf>
    <xf numFmtId="2" fontId="5" fillId="0" borderId="43" xfId="0" applyNumberFormat="1" applyFont="1" applyBorder="1" applyAlignment="1">
      <alignment horizontal="center" vertical="center" wrapText="1"/>
    </xf>
    <xf numFmtId="2" fontId="28" fillId="0" borderId="1" xfId="0" applyNumberFormat="1" applyFont="1" applyFill="1" applyBorder="1" applyAlignment="1">
      <alignment horizontal="center" vertical="center" wrapText="1"/>
    </xf>
    <xf numFmtId="0" fontId="3" fillId="0" borderId="0" xfId="0" applyFont="1" applyBorder="1"/>
    <xf numFmtId="0" fontId="3" fillId="0" borderId="36" xfId="0" applyFont="1" applyBorder="1"/>
    <xf numFmtId="0" fontId="3" fillId="0" borderId="48" xfId="0" applyFont="1" applyBorder="1"/>
    <xf numFmtId="0" fontId="5" fillId="0" borderId="0" xfId="0" applyFont="1" applyBorder="1" applyAlignment="1">
      <alignment vertical="center" wrapText="1"/>
    </xf>
    <xf numFmtId="0" fontId="3" fillId="0" borderId="0" xfId="0" applyFont="1" applyFill="1" applyBorder="1"/>
    <xf numFmtId="0" fontId="5" fillId="0" borderId="3" xfId="0" applyFont="1" applyBorder="1"/>
    <xf numFmtId="0" fontId="5" fillId="0" borderId="1" xfId="0" applyFont="1" applyBorder="1"/>
    <xf numFmtId="0" fontId="5" fillId="0" borderId="8" xfId="0" applyFont="1" applyBorder="1"/>
    <xf numFmtId="0" fontId="5" fillId="0" borderId="25" xfId="0" applyFont="1" applyBorder="1" applyAlignment="1">
      <alignment horizontal="center" vertical="center"/>
    </xf>
    <xf numFmtId="2" fontId="5" fillId="8" borderId="75" xfId="0" applyNumberFormat="1" applyFont="1" applyFill="1" applyBorder="1" applyAlignment="1">
      <alignment horizontal="center" vertical="center" wrapText="1"/>
    </xf>
    <xf numFmtId="2" fontId="5" fillId="8" borderId="19" xfId="0" applyNumberFormat="1" applyFont="1" applyFill="1" applyBorder="1" applyAlignment="1">
      <alignment horizontal="center" vertical="center" wrapText="1"/>
    </xf>
    <xf numFmtId="2" fontId="5" fillId="8" borderId="27" xfId="0" applyNumberFormat="1" applyFont="1" applyFill="1" applyBorder="1" applyAlignment="1">
      <alignment horizontal="center" vertical="center" wrapText="1"/>
    </xf>
    <xf numFmtId="2" fontId="5" fillId="9" borderId="20" xfId="0" applyNumberFormat="1" applyFont="1" applyFill="1" applyBorder="1" applyAlignment="1">
      <alignment horizontal="center" vertical="center" wrapText="1"/>
    </xf>
    <xf numFmtId="2" fontId="27" fillId="0" borderId="43"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0" fontId="7" fillId="0" borderId="3" xfId="1" applyBorder="1"/>
    <xf numFmtId="0" fontId="7" fillId="0" borderId="1" xfId="1" applyBorder="1"/>
    <xf numFmtId="0" fontId="7" fillId="0" borderId="8" xfId="1" applyBorder="1"/>
    <xf numFmtId="0" fontId="7" fillId="0" borderId="25" xfId="1" applyBorder="1"/>
    <xf numFmtId="0" fontId="5" fillId="8" borderId="13" xfId="1" applyFont="1" applyFill="1" applyBorder="1" applyAlignment="1">
      <alignment horizontal="center" vertical="center" wrapText="1"/>
    </xf>
    <xf numFmtId="0" fontId="5" fillId="8" borderId="1" xfId="1" applyFont="1" applyFill="1" applyBorder="1" applyAlignment="1">
      <alignment horizontal="center" vertical="center" wrapText="1"/>
    </xf>
    <xf numFmtId="2" fontId="5" fillId="8" borderId="57" xfId="1" applyNumberFormat="1" applyFont="1" applyFill="1" applyBorder="1" applyAlignment="1">
      <alignment horizontal="center" vertical="center" wrapText="1"/>
    </xf>
    <xf numFmtId="2" fontId="5" fillId="8" borderId="25" xfId="1" applyNumberFormat="1" applyFont="1" applyFill="1" applyBorder="1" applyAlignment="1">
      <alignment horizontal="center" vertical="center" wrapText="1"/>
    </xf>
    <xf numFmtId="0" fontId="5" fillId="0" borderId="4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7" xfId="1" applyFont="1" applyBorder="1" applyAlignment="1">
      <alignment horizontal="center" vertical="center"/>
    </xf>
    <xf numFmtId="0" fontId="5" fillId="0" borderId="6" xfId="1" applyFont="1" applyBorder="1" applyAlignment="1">
      <alignment horizontal="center" vertical="center"/>
    </xf>
    <xf numFmtId="0" fontId="5" fillId="0" borderId="15" xfId="0" applyFon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1" xfId="0" applyBorder="1" applyAlignment="1">
      <alignment horizontal="center" vertical="center" wrapText="1" shrinkToFit="1"/>
    </xf>
    <xf numFmtId="0" fontId="5" fillId="0" borderId="3"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13" xfId="0" applyNumberFormat="1"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0" borderId="11" xfId="0" applyFont="1" applyBorder="1" applyAlignment="1">
      <alignment horizontal="center" vertical="center" wrapText="1" shrinkToFit="1"/>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wrapText="1"/>
    </xf>
    <xf numFmtId="0" fontId="5" fillId="0" borderId="12"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5" fillId="0" borderId="3" xfId="1" applyFont="1" applyBorder="1" applyAlignment="1">
      <alignment horizontal="center" vertical="center" wrapText="1" shrinkToFit="1"/>
    </xf>
    <xf numFmtId="0" fontId="5" fillId="0" borderId="15" xfId="1" applyFont="1" applyBorder="1" applyAlignment="1">
      <alignment horizontal="center" vertical="center" wrapText="1" shrinkToFit="1"/>
    </xf>
    <xf numFmtId="0" fontId="5" fillId="0" borderId="11"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8" xfId="0" applyFon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3" xfId="0" applyFont="1" applyBorder="1" applyAlignment="1">
      <alignment horizontal="center" wrapText="1"/>
    </xf>
    <xf numFmtId="0" fontId="5"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wrapText="1"/>
    </xf>
    <xf numFmtId="0" fontId="5" fillId="0" borderId="8"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5" fillId="0" borderId="25" xfId="0" applyFont="1" applyBorder="1" applyAlignment="1">
      <alignment horizontal="center" vertical="top" wrapText="1" shrinkToFit="1"/>
    </xf>
    <xf numFmtId="0" fontId="28" fillId="8" borderId="34" xfId="0" applyFont="1" applyFill="1" applyBorder="1" applyAlignment="1">
      <alignment horizontal="center" vertical="top" wrapText="1"/>
    </xf>
    <xf numFmtId="0" fontId="28" fillId="8" borderId="26" xfId="0" applyFont="1" applyFill="1" applyBorder="1" applyAlignment="1">
      <alignment horizontal="center" vertical="top" wrapText="1"/>
    </xf>
    <xf numFmtId="0" fontId="28" fillId="8" borderId="14" xfId="0" applyFont="1" applyFill="1" applyBorder="1" applyAlignment="1">
      <alignment horizontal="center" vertical="top" wrapText="1"/>
    </xf>
    <xf numFmtId="0" fontId="5" fillId="0" borderId="25" xfId="1" applyFont="1" applyBorder="1" applyAlignment="1">
      <alignment horizontal="center" vertical="center" wrapText="1"/>
    </xf>
    <xf numFmtId="0" fontId="5" fillId="0" borderId="20" xfId="0" applyFont="1" applyBorder="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2" fontId="5" fillId="0" borderId="41" xfId="0" applyNumberFormat="1" applyFont="1" applyBorder="1" applyAlignment="1">
      <alignment horizontal="center" vertical="center" wrapText="1"/>
    </xf>
    <xf numFmtId="0" fontId="7" fillId="0" borderId="3" xfId="0" applyFont="1" applyBorder="1" applyAlignment="1">
      <alignment horizontal="center" vertical="center" wrapText="1"/>
    </xf>
    <xf numFmtId="1" fontId="5" fillId="0" borderId="19"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2" fontId="5" fillId="0" borderId="1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2" fontId="5" fillId="0" borderId="11" xfId="0" applyNumberFormat="1" applyFont="1" applyFill="1" applyBorder="1" applyAlignment="1">
      <alignment horizontal="center" vertical="center" wrapText="1"/>
    </xf>
    <xf numFmtId="0" fontId="4" fillId="7" borderId="40" xfId="0" applyFont="1" applyFill="1" applyBorder="1" applyAlignment="1">
      <alignment horizontal="left" vertical="center" wrapText="1"/>
    </xf>
    <xf numFmtId="0" fontId="4" fillId="7" borderId="39"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5" fillId="2" borderId="3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1" xfId="0" applyFont="1" applyFill="1" applyBorder="1" applyAlignment="1">
      <alignment horizontal="left" vertical="center" wrapText="1"/>
    </xf>
    <xf numFmtId="49" fontId="5" fillId="0" borderId="38"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0" fontId="5" fillId="5" borderId="40" xfId="0" applyFont="1" applyFill="1" applyBorder="1" applyAlignment="1">
      <alignment horizontal="right" vertical="center" wrapText="1"/>
    </xf>
    <xf numFmtId="0" fontId="5" fillId="5" borderId="39" xfId="0" applyFont="1" applyFill="1" applyBorder="1" applyAlignment="1">
      <alignment horizontal="right" vertical="center" wrapText="1"/>
    </xf>
    <xf numFmtId="0" fontId="5" fillId="8" borderId="15"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45" xfId="0" applyFont="1" applyBorder="1" applyAlignment="1">
      <alignment horizontal="left" vertical="center" wrapText="1"/>
    </xf>
    <xf numFmtId="0" fontId="0" fillId="0" borderId="22" xfId="0" applyBorder="1" applyAlignment="1">
      <alignment horizontal="left" vertical="center" wrapText="1"/>
    </xf>
    <xf numFmtId="0" fontId="5" fillId="0" borderId="38" xfId="0" applyFont="1"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5" fillId="0" borderId="15" xfId="0" applyFont="1" applyBorder="1" applyAlignment="1">
      <alignment horizontal="center" wrapText="1"/>
    </xf>
    <xf numFmtId="0" fontId="5" fillId="0" borderId="12" xfId="0" applyFont="1" applyBorder="1" applyAlignment="1">
      <alignment horizontal="center" wrapText="1"/>
    </xf>
    <xf numFmtId="0" fontId="5" fillId="0" borderId="11" xfId="0" applyFont="1" applyBorder="1" applyAlignment="1">
      <alignment horizontal="center" wrapText="1"/>
    </xf>
    <xf numFmtId="49" fontId="5" fillId="0" borderId="15"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6" xfId="0" applyBorder="1" applyAlignment="1">
      <alignment horizontal="center" vertical="center"/>
    </xf>
    <xf numFmtId="0" fontId="5" fillId="0" borderId="45" xfId="0" applyFont="1" applyBorder="1" applyAlignment="1">
      <alignment horizontal="center" vertical="center" wrapText="1"/>
    </xf>
    <xf numFmtId="0" fontId="0" fillId="0" borderId="22" xfId="0" applyBorder="1" applyAlignment="1">
      <alignment horizontal="center" vertical="center" wrapText="1"/>
    </xf>
    <xf numFmtId="49" fontId="5" fillId="0" borderId="1" xfId="2"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2" fontId="5" fillId="0" borderId="10" xfId="0" applyNumberFormat="1" applyFont="1" applyBorder="1" applyAlignment="1">
      <alignment horizontal="center" vertical="center" wrapText="1"/>
    </xf>
    <xf numFmtId="0" fontId="0" fillId="0" borderId="8" xfId="0" applyBorder="1" applyAlignment="1">
      <alignment horizontal="center" vertical="center" wrapText="1"/>
    </xf>
    <xf numFmtId="2" fontId="5" fillId="0" borderId="13" xfId="0" applyNumberFormat="1" applyFont="1" applyBorder="1" applyAlignment="1">
      <alignment horizontal="center" vertical="center" wrapText="1"/>
    </xf>
    <xf numFmtId="0" fontId="0" fillId="0" borderId="1" xfId="0" applyBorder="1" applyAlignment="1">
      <alignment horizontal="center" vertical="center" wrapText="1"/>
    </xf>
    <xf numFmtId="1" fontId="5" fillId="0" borderId="13" xfId="2" applyNumberFormat="1" applyFont="1" applyBorder="1" applyAlignment="1">
      <alignment horizontal="center" vertical="center" wrapText="1"/>
    </xf>
    <xf numFmtId="1" fontId="0" fillId="0" borderId="1" xfId="2" applyNumberFormat="1" applyFont="1" applyBorder="1" applyAlignment="1">
      <alignment horizontal="center" vertical="center" wrapText="1"/>
    </xf>
    <xf numFmtId="0" fontId="0" fillId="0" borderId="3" xfId="0" applyBorder="1" applyAlignment="1">
      <alignment horizontal="center" vertical="center" wrapText="1"/>
    </xf>
    <xf numFmtId="0" fontId="5" fillId="0" borderId="3" xfId="1" applyFont="1" applyFill="1" applyBorder="1" applyAlignment="1">
      <alignment horizontal="center" vertical="center" wrapText="1"/>
    </xf>
    <xf numFmtId="0" fontId="5" fillId="0" borderId="1" xfId="1" applyFont="1" applyFill="1" applyBorder="1" applyAlignment="1">
      <alignment horizontal="center" vertical="center" wrapText="1"/>
    </xf>
    <xf numFmtId="1" fontId="5" fillId="0" borderId="1" xfId="2" applyNumberFormat="1" applyFont="1" applyBorder="1" applyAlignment="1">
      <alignment horizontal="center" vertical="center"/>
    </xf>
    <xf numFmtId="0" fontId="5" fillId="0" borderId="8" xfId="1" applyFont="1" applyBorder="1" applyAlignment="1">
      <alignment horizontal="center" vertical="center"/>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8"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3" fillId="0" borderId="3" xfId="0" applyFont="1" applyBorder="1" applyAlignment="1">
      <alignment horizontal="center" wrapText="1"/>
    </xf>
    <xf numFmtId="0" fontId="3" fillId="0" borderId="42" xfId="0" applyFont="1" applyBorder="1" applyAlignment="1">
      <alignment horizontal="center" wrapText="1"/>
    </xf>
    <xf numFmtId="49" fontId="5" fillId="0" borderId="15"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8" borderId="3" xfId="1" applyFont="1" applyFill="1" applyBorder="1" applyAlignment="1">
      <alignment horizontal="center" vertical="center" wrapText="1"/>
    </xf>
    <xf numFmtId="49" fontId="5" fillId="0" borderId="15"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2" fontId="5" fillId="0" borderId="74" xfId="1" applyNumberFormat="1" applyFont="1" applyFill="1" applyBorder="1" applyAlignment="1">
      <alignment horizontal="center" vertical="center" wrapText="1"/>
    </xf>
    <xf numFmtId="0" fontId="0" fillId="0" borderId="14" xfId="0" applyBorder="1" applyAlignment="1">
      <alignment horizontal="center" vertical="center" wrapText="1"/>
    </xf>
    <xf numFmtId="2" fontId="5" fillId="0" borderId="19" xfId="1" applyNumberFormat="1" applyFont="1" applyFill="1" applyBorder="1" applyAlignment="1">
      <alignment horizontal="center" vertical="center" wrapText="1"/>
    </xf>
    <xf numFmtId="1" fontId="5" fillId="0" borderId="13"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34" xfId="0" applyFont="1" applyBorder="1" applyAlignment="1">
      <alignment horizontal="center" vertical="top" wrapText="1"/>
    </xf>
    <xf numFmtId="0" fontId="5" fillId="0" borderId="26" xfId="0" applyFont="1" applyBorder="1" applyAlignment="1">
      <alignment horizontal="center" vertical="top" wrapText="1"/>
    </xf>
    <xf numFmtId="0" fontId="5" fillId="0" borderId="14" xfId="0" applyFont="1" applyBorder="1" applyAlignment="1">
      <alignment horizontal="center" vertical="top" wrapText="1"/>
    </xf>
    <xf numFmtId="0" fontId="5" fillId="0" borderId="12" xfId="0" applyFont="1" applyBorder="1" applyAlignment="1">
      <alignment horizontal="center" vertical="center" wrapText="1" shrinkToFit="1"/>
    </xf>
    <xf numFmtId="0" fontId="5" fillId="8" borderId="15" xfId="0" applyFont="1" applyFill="1" applyBorder="1" applyAlignment="1">
      <alignment horizontal="center" vertical="center"/>
    </xf>
    <xf numFmtId="0" fontId="5" fillId="8" borderId="12" xfId="0" applyFont="1" applyFill="1" applyBorder="1" applyAlignment="1">
      <alignment horizontal="center" vertical="center"/>
    </xf>
    <xf numFmtId="0" fontId="5" fillId="0" borderId="20" xfId="1" applyFont="1" applyBorder="1" applyAlignment="1">
      <alignment horizontal="center" vertical="center" wrapText="1"/>
    </xf>
    <xf numFmtId="2" fontId="5" fillId="0" borderId="41" xfId="1" applyNumberFormat="1" applyFont="1" applyBorder="1" applyAlignment="1">
      <alignment horizontal="center" vertical="center" wrapText="1"/>
    </xf>
    <xf numFmtId="0" fontId="7" fillId="0" borderId="3" xfId="1" applyBorder="1" applyAlignment="1">
      <alignment horizontal="center" vertical="center" wrapText="1"/>
    </xf>
    <xf numFmtId="2" fontId="5" fillId="0" borderId="13" xfId="1" applyNumberFormat="1" applyFont="1" applyBorder="1" applyAlignment="1">
      <alignment horizontal="center" vertical="center" wrapText="1"/>
    </xf>
    <xf numFmtId="0" fontId="7" fillId="0" borderId="1" xfId="1" applyBorder="1" applyAlignment="1">
      <alignment horizontal="center" vertical="center" wrapText="1"/>
    </xf>
    <xf numFmtId="2" fontId="5" fillId="0" borderId="10" xfId="1" applyNumberFormat="1" applyFont="1" applyBorder="1" applyAlignment="1">
      <alignment horizontal="center" vertical="center" wrapText="1"/>
    </xf>
    <xf numFmtId="0" fontId="7" fillId="0" borderId="8" xfId="1" applyBorder="1" applyAlignment="1">
      <alignment horizontal="center" vertical="center" wrapText="1"/>
    </xf>
    <xf numFmtId="0" fontId="0" fillId="8" borderId="1" xfId="0" applyFill="1" applyBorder="1" applyAlignment="1">
      <alignment horizontal="center" vertical="center" wrapText="1"/>
    </xf>
    <xf numFmtId="49" fontId="0" fillId="0" borderId="1" xfId="2" applyNumberFormat="1" applyFont="1" applyBorder="1" applyAlignment="1">
      <alignment horizontal="center" vertical="center" wrapText="1"/>
    </xf>
    <xf numFmtId="0" fontId="28" fillId="8" borderId="3" xfId="0" applyFont="1" applyFill="1" applyBorder="1" applyAlignment="1">
      <alignment horizontal="center" vertical="center" wrapText="1"/>
    </xf>
    <xf numFmtId="0" fontId="28" fillId="8" borderId="42"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5" fillId="8" borderId="74"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72"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49" xfId="0" applyFont="1" applyFill="1" applyBorder="1" applyAlignment="1">
      <alignment horizontal="center" vertical="center" wrapText="1"/>
    </xf>
    <xf numFmtId="49" fontId="5" fillId="8" borderId="19" xfId="0" applyNumberFormat="1" applyFont="1" applyFill="1" applyBorder="1" applyAlignment="1">
      <alignment horizontal="center" vertical="center" wrapText="1"/>
    </xf>
    <xf numFmtId="49" fontId="5" fillId="8" borderId="12" xfId="0" applyNumberFormat="1" applyFont="1" applyFill="1" applyBorder="1" applyAlignment="1">
      <alignment horizontal="center" vertical="center" wrapText="1"/>
    </xf>
    <xf numFmtId="49" fontId="5" fillId="8" borderId="49" xfId="0" applyNumberFormat="1" applyFont="1" applyFill="1" applyBorder="1" applyAlignment="1">
      <alignment horizontal="center" vertical="center" wrapText="1"/>
    </xf>
    <xf numFmtId="0" fontId="5" fillId="8" borderId="19" xfId="0" applyFont="1" applyFill="1" applyBorder="1" applyAlignment="1">
      <alignment horizontal="center" vertical="center"/>
    </xf>
    <xf numFmtId="0" fontId="5" fillId="8" borderId="49" xfId="0" applyFont="1" applyFill="1" applyBorder="1" applyAlignment="1">
      <alignment horizontal="center" vertical="center"/>
    </xf>
    <xf numFmtId="0" fontId="5" fillId="8" borderId="27" xfId="0" applyFont="1" applyFill="1" applyBorder="1" applyAlignment="1">
      <alignment horizontal="center" vertical="center"/>
    </xf>
    <xf numFmtId="0" fontId="5" fillId="8" borderId="28" xfId="0" applyFont="1" applyFill="1" applyBorder="1" applyAlignment="1">
      <alignment horizontal="center" vertical="center"/>
    </xf>
    <xf numFmtId="0" fontId="5" fillId="8" borderId="37"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1" xfId="0" applyFont="1" applyFill="1" applyBorder="1" applyAlignment="1">
      <alignment horizontal="center" vertical="center" wrapText="1"/>
    </xf>
    <xf numFmtId="1" fontId="5" fillId="0" borderId="13"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2" fontId="5" fillId="0" borderId="10"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5" fillId="8" borderId="45" xfId="0" applyFont="1" applyFill="1" applyBorder="1" applyAlignment="1">
      <alignment horizontal="center" vertical="center" wrapText="1"/>
    </xf>
    <xf numFmtId="0" fontId="5" fillId="8" borderId="48"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8" fillId="8" borderId="11" xfId="0" applyFont="1" applyFill="1" applyBorder="1" applyAlignment="1">
      <alignment horizontal="center" vertical="center" wrapText="1"/>
    </xf>
    <xf numFmtId="49" fontId="28" fillId="8" borderId="15" xfId="0" applyNumberFormat="1" applyFont="1" applyFill="1" applyBorder="1" applyAlignment="1">
      <alignment horizontal="center" vertical="center" wrapText="1"/>
    </xf>
    <xf numFmtId="49" fontId="28" fillId="8" borderId="12" xfId="0" applyNumberFormat="1" applyFont="1" applyFill="1" applyBorder="1" applyAlignment="1">
      <alignment horizontal="center" vertical="center" wrapText="1"/>
    </xf>
    <xf numFmtId="49" fontId="28" fillId="8" borderId="11" xfId="0" applyNumberFormat="1" applyFont="1" applyFill="1" applyBorder="1" applyAlignment="1">
      <alignment horizontal="center" vertical="center" wrapText="1"/>
    </xf>
    <xf numFmtId="0" fontId="28" fillId="8" borderId="20" xfId="0" applyFont="1" applyFill="1" applyBorder="1" applyAlignment="1">
      <alignment horizontal="center" vertical="center" wrapText="1"/>
    </xf>
    <xf numFmtId="0" fontId="28" fillId="8" borderId="28" xfId="0" applyFont="1" applyFill="1" applyBorder="1" applyAlignment="1">
      <alignment horizontal="center" vertical="center" wrapText="1"/>
    </xf>
    <xf numFmtId="0" fontId="28" fillId="8" borderId="6" xfId="0" applyFont="1" applyFill="1" applyBorder="1" applyAlignment="1">
      <alignment horizontal="center" vertical="center" wrapText="1"/>
    </xf>
    <xf numFmtId="2" fontId="5" fillId="0" borderId="41"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9" xfId="0"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34" xfId="0" applyFont="1" applyBorder="1" applyAlignment="1" applyProtection="1">
      <alignment horizontal="center" vertical="center" wrapText="1" shrinkToFit="1"/>
    </xf>
    <xf numFmtId="0" fontId="5" fillId="0" borderId="72" xfId="0" applyFont="1" applyBorder="1" applyAlignment="1">
      <alignment horizontal="center" vertical="center" wrapText="1" shrinkToFit="1"/>
    </xf>
    <xf numFmtId="0" fontId="5" fillId="0" borderId="48" xfId="0" applyFont="1" applyBorder="1" applyAlignment="1">
      <alignment horizontal="center" vertical="center" wrapText="1"/>
    </xf>
    <xf numFmtId="0" fontId="5" fillId="0" borderId="73" xfId="0" applyFont="1" applyBorder="1" applyAlignment="1">
      <alignment horizontal="center" vertical="center" wrapText="1"/>
    </xf>
    <xf numFmtId="164" fontId="5" fillId="0" borderId="38"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56" xfId="0" applyNumberFormat="1" applyFont="1" applyBorder="1" applyAlignment="1">
      <alignment horizontal="center" vertical="center" wrapText="1"/>
    </xf>
    <xf numFmtId="0" fontId="5" fillId="0" borderId="38" xfId="0" applyFont="1" applyBorder="1" applyAlignment="1">
      <alignment horizontal="center" vertical="center"/>
    </xf>
    <xf numFmtId="0" fontId="5" fillId="0" borderId="7" xfId="0" applyFont="1" applyBorder="1" applyAlignment="1">
      <alignment horizontal="center" vertical="center"/>
    </xf>
    <xf numFmtId="0" fontId="5" fillId="0" borderId="56" xfId="0" applyFont="1" applyBorder="1" applyAlignment="1">
      <alignment horizontal="center" vertical="center"/>
    </xf>
    <xf numFmtId="0" fontId="5" fillId="0" borderId="4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1" xfId="0" applyFont="1" applyBorder="1" applyAlignment="1">
      <alignment horizontal="center" vertical="center" wrapText="1"/>
    </xf>
    <xf numFmtId="2" fontId="5" fillId="0" borderId="79" xfId="0" applyNumberFormat="1" applyFont="1" applyFill="1" applyBorder="1" applyAlignment="1">
      <alignment horizontal="center" vertical="center" wrapText="1"/>
    </xf>
    <xf numFmtId="0" fontId="7" fillId="0" borderId="78" xfId="0" applyFont="1" applyBorder="1" applyAlignment="1">
      <alignment horizontal="center" vertical="center" wrapText="1"/>
    </xf>
    <xf numFmtId="1" fontId="5" fillId="0" borderId="79" xfId="0" applyNumberFormat="1" applyFont="1" applyFill="1" applyBorder="1" applyAlignment="1">
      <alignment horizontal="center" vertical="center" wrapText="1"/>
    </xf>
    <xf numFmtId="1" fontId="7" fillId="0" borderId="78" xfId="0" applyNumberFormat="1" applyFont="1" applyBorder="1" applyAlignment="1">
      <alignment horizontal="center" vertical="center" wrapText="1"/>
    </xf>
    <xf numFmtId="2" fontId="5" fillId="0" borderId="75" xfId="0" applyNumberFormat="1" applyFont="1" applyFill="1" applyBorder="1" applyAlignment="1">
      <alignment horizontal="center" vertical="center" wrapText="1"/>
    </xf>
    <xf numFmtId="2" fontId="5" fillId="0" borderId="48" xfId="0" applyNumberFormat="1" applyFont="1" applyFill="1" applyBorder="1" applyAlignment="1">
      <alignment horizontal="center" vertical="center" wrapText="1"/>
    </xf>
    <xf numFmtId="2" fontId="5" fillId="0" borderId="22" xfId="0" applyNumberFormat="1" applyFont="1" applyFill="1" applyBorder="1" applyAlignment="1">
      <alignment horizontal="center" vertical="center" wrapText="1"/>
    </xf>
    <xf numFmtId="164" fontId="5" fillId="0" borderId="13"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6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22" xfId="0" applyFont="1" applyBorder="1" applyAlignment="1">
      <alignment horizontal="center" vertical="center" wrapText="1"/>
    </xf>
    <xf numFmtId="164" fontId="5" fillId="0" borderId="18" xfId="0" applyNumberFormat="1" applyFont="1" applyBorder="1" applyAlignment="1">
      <alignment horizontal="center" vertical="center" wrapText="1"/>
    </xf>
    <xf numFmtId="0" fontId="5" fillId="8" borderId="3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5" xfId="0" applyFont="1" applyFill="1" applyBorder="1" applyAlignment="1">
      <alignment horizontal="center" vertical="center" wrapText="1"/>
    </xf>
    <xf numFmtId="0" fontId="5" fillId="8" borderId="11" xfId="0"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5" fillId="4" borderId="8"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28" fillId="8" borderId="8" xfId="0" applyFont="1" applyFill="1" applyBorder="1" applyAlignment="1">
      <alignment horizontal="center" vertical="center"/>
    </xf>
    <xf numFmtId="0" fontId="28" fillId="8" borderId="1" xfId="0" applyFont="1" applyFill="1" applyBorder="1" applyAlignment="1">
      <alignment horizontal="center" vertical="center"/>
    </xf>
    <xf numFmtId="0" fontId="5" fillId="3" borderId="73" xfId="0" applyFont="1" applyFill="1" applyBorder="1" applyAlignment="1">
      <alignment horizontal="right" vertical="center" wrapText="1"/>
    </xf>
    <xf numFmtId="0" fontId="5" fillId="3" borderId="66" xfId="0" applyFont="1" applyFill="1" applyBorder="1" applyAlignment="1">
      <alignment horizontal="right" vertical="center" wrapText="1"/>
    </xf>
    <xf numFmtId="0" fontId="5" fillId="3" borderId="39" xfId="0" applyFont="1" applyFill="1" applyBorder="1" applyAlignment="1">
      <alignment horizontal="right" vertical="center" wrapText="1"/>
    </xf>
    <xf numFmtId="0" fontId="5" fillId="3" borderId="65" xfId="0" applyFont="1" applyFill="1" applyBorder="1" applyAlignment="1">
      <alignment horizontal="right" vertical="center" wrapText="1"/>
    </xf>
    <xf numFmtId="0" fontId="5" fillId="2" borderId="40" xfId="0" applyFont="1" applyFill="1" applyBorder="1" applyAlignment="1">
      <alignment horizontal="right" vertical="center" wrapText="1"/>
    </xf>
    <xf numFmtId="0" fontId="5" fillId="2" borderId="39" xfId="0" applyFont="1" applyFill="1" applyBorder="1" applyAlignment="1">
      <alignment horizontal="right" vertical="center" wrapText="1"/>
    </xf>
    <xf numFmtId="0" fontId="5" fillId="2" borderId="65" xfId="0" applyFont="1" applyFill="1" applyBorder="1" applyAlignment="1">
      <alignment horizontal="right" vertical="center" wrapText="1"/>
    </xf>
    <xf numFmtId="0" fontId="4" fillId="6" borderId="40" xfId="0" applyFont="1" applyFill="1" applyBorder="1" applyAlignment="1">
      <alignment horizontal="right" vertical="center" wrapText="1"/>
    </xf>
    <xf numFmtId="0" fontId="4" fillId="6" borderId="39" xfId="0" applyFont="1" applyFill="1" applyBorder="1" applyAlignment="1">
      <alignment horizontal="right" vertical="center" wrapText="1"/>
    </xf>
    <xf numFmtId="0" fontId="4" fillId="15" borderId="40" xfId="0" applyFont="1" applyFill="1" applyBorder="1" applyAlignment="1">
      <alignment horizontal="right" vertical="center" wrapText="1"/>
    </xf>
    <xf numFmtId="0" fontId="4" fillId="15" borderId="39" xfId="0" applyFont="1" applyFill="1" applyBorder="1" applyAlignment="1">
      <alignment horizontal="right" vertical="center" wrapText="1"/>
    </xf>
    <xf numFmtId="49" fontId="5" fillId="0" borderId="3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5" borderId="65" xfId="0" applyFont="1" applyFill="1" applyBorder="1" applyAlignment="1">
      <alignment horizontal="right" vertical="center" wrapText="1"/>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13" borderId="1" xfId="0" applyFont="1" applyFill="1" applyBorder="1" applyAlignment="1">
      <alignment horizontal="left" vertical="center" wrapText="1"/>
    </xf>
    <xf numFmtId="49" fontId="5" fillId="0" borderId="54"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32" xfId="0" applyNumberFormat="1" applyFont="1" applyFill="1" applyBorder="1" applyAlignment="1">
      <alignment horizontal="center" vertical="center" wrapText="1"/>
    </xf>
    <xf numFmtId="0" fontId="5" fillId="5" borderId="73" xfId="0" applyFont="1" applyFill="1" applyBorder="1" applyAlignment="1">
      <alignment horizontal="right" vertical="center" wrapText="1"/>
    </xf>
    <xf numFmtId="0" fontId="5" fillId="5" borderId="61"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5" fillId="13" borderId="15" xfId="0" applyFont="1" applyFill="1" applyBorder="1" applyAlignment="1">
      <alignment horizontal="left" vertical="center" wrapText="1"/>
    </xf>
    <xf numFmtId="0" fontId="5" fillId="13" borderId="11" xfId="0" applyFont="1" applyFill="1" applyBorder="1" applyAlignment="1">
      <alignment horizontal="left" vertical="center" wrapText="1"/>
    </xf>
    <xf numFmtId="49" fontId="5" fillId="10"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49" fontId="5" fillId="0" borderId="54"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3" borderId="40" xfId="0" applyFont="1" applyFill="1" applyBorder="1" applyAlignment="1">
      <alignment horizontal="right" vertical="center" wrapText="1"/>
    </xf>
    <xf numFmtId="0" fontId="4" fillId="2" borderId="63"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5" fillId="10" borderId="1" xfId="0" applyFont="1" applyFill="1" applyBorder="1" applyAlignment="1">
      <alignment horizontal="left" vertical="center" wrapText="1"/>
    </xf>
    <xf numFmtId="49" fontId="5" fillId="10" borderId="54" xfId="0" applyNumberFormat="1" applyFont="1" applyFill="1" applyBorder="1" applyAlignment="1">
      <alignment horizontal="center" vertical="center" wrapText="1"/>
    </xf>
    <xf numFmtId="49" fontId="5" fillId="10" borderId="32" xfId="0" applyNumberFormat="1" applyFont="1" applyFill="1" applyBorder="1" applyAlignment="1">
      <alignment horizontal="center" vertical="center" wrapText="1"/>
    </xf>
    <xf numFmtId="0" fontId="4" fillId="3"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8" fillId="0" borderId="1" xfId="0" applyFont="1" applyBorder="1" applyAlignment="1">
      <alignment horizontal="left" vertical="center" wrapText="1"/>
    </xf>
    <xf numFmtId="49" fontId="5" fillId="0" borderId="0" xfId="0" applyNumberFormat="1" applyFont="1" applyBorder="1" applyAlignment="1">
      <alignment horizontal="center" vertical="center" wrapText="1"/>
    </xf>
    <xf numFmtId="0" fontId="5" fillId="2" borderId="63" xfId="0" applyFont="1" applyFill="1" applyBorder="1" applyAlignment="1">
      <alignment horizontal="right" vertical="center" wrapText="1"/>
    </xf>
    <xf numFmtId="0" fontId="4" fillId="2" borderId="16" xfId="0" applyFont="1" applyFill="1" applyBorder="1" applyAlignment="1">
      <alignment horizontal="left" vertical="center" wrapText="1"/>
    </xf>
    <xf numFmtId="0" fontId="4" fillId="2" borderId="7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1" xfId="0" applyFont="1" applyFill="1" applyBorder="1" applyAlignment="1">
      <alignment horizontal="left" vertical="center" wrapText="1"/>
    </xf>
    <xf numFmtId="49" fontId="5" fillId="10" borderId="7" xfId="0" applyNumberFormat="1"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8" borderId="38" xfId="0" applyFont="1" applyFill="1" applyBorder="1" applyAlignment="1">
      <alignment horizontal="left" vertical="center" wrapText="1"/>
    </xf>
    <xf numFmtId="0" fontId="5" fillId="8" borderId="18" xfId="0" applyFont="1" applyFill="1" applyBorder="1" applyAlignment="1">
      <alignment horizontal="left" vertical="center" wrapText="1"/>
    </xf>
    <xf numFmtId="49" fontId="28" fillId="8" borderId="38" xfId="0" applyNumberFormat="1" applyFont="1" applyFill="1" applyBorder="1" applyAlignment="1">
      <alignment horizontal="center" vertical="center" wrapText="1"/>
    </xf>
    <xf numFmtId="49" fontId="28" fillId="8" borderId="18" xfId="0" applyNumberFormat="1" applyFont="1" applyFill="1" applyBorder="1" applyAlignment="1">
      <alignment horizontal="center" vertical="center" wrapText="1"/>
    </xf>
    <xf numFmtId="0" fontId="26" fillId="14" borderId="38" xfId="0" applyFont="1" applyFill="1" applyBorder="1" applyAlignment="1">
      <alignment horizontal="left" vertical="center" wrapText="1"/>
    </xf>
    <xf numFmtId="0" fontId="26" fillId="14" borderId="18" xfId="0" applyFont="1" applyFill="1" applyBorder="1" applyAlignment="1">
      <alignment horizontal="left" vertical="center" wrapText="1"/>
    </xf>
    <xf numFmtId="49" fontId="28" fillId="0" borderId="38" xfId="0" applyNumberFormat="1"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0" fontId="28" fillId="5" borderId="40" xfId="0" applyFont="1" applyFill="1" applyBorder="1" applyAlignment="1">
      <alignment horizontal="right" vertical="center" wrapText="1"/>
    </xf>
    <xf numFmtId="0" fontId="28" fillId="5" borderId="65" xfId="0" applyFont="1" applyFill="1" applyBorder="1" applyAlignment="1">
      <alignment horizontal="right" vertical="center" wrapText="1"/>
    </xf>
    <xf numFmtId="0" fontId="28" fillId="8" borderId="38" xfId="0" applyFont="1" applyFill="1" applyBorder="1" applyAlignment="1">
      <alignment horizontal="left" vertical="center" wrapText="1"/>
    </xf>
    <xf numFmtId="0" fontId="28" fillId="8" borderId="18"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28" fillId="8" borderId="15" xfId="0" applyFont="1" applyFill="1" applyBorder="1" applyAlignment="1">
      <alignment horizontal="left" vertical="center" wrapText="1"/>
    </xf>
    <xf numFmtId="0" fontId="28" fillId="8" borderId="12" xfId="0" applyFont="1" applyFill="1" applyBorder="1" applyAlignment="1">
      <alignment horizontal="left" vertical="center" wrapText="1"/>
    </xf>
    <xf numFmtId="0" fontId="28" fillId="8" borderId="49" xfId="0" applyFont="1" applyFill="1" applyBorder="1" applyAlignment="1">
      <alignment horizontal="left" vertical="center" wrapText="1"/>
    </xf>
    <xf numFmtId="49" fontId="5" fillId="0" borderId="56" xfId="0" applyNumberFormat="1" applyFont="1" applyFill="1" applyBorder="1" applyAlignment="1">
      <alignment horizontal="center" vertical="center" wrapText="1"/>
    </xf>
    <xf numFmtId="0" fontId="26" fillId="14" borderId="15" xfId="0" applyFont="1" applyFill="1" applyBorder="1" applyAlignment="1">
      <alignment horizontal="left" vertical="center" wrapText="1"/>
    </xf>
    <xf numFmtId="0" fontId="26" fillId="14" borderId="11" xfId="0" applyFont="1" applyFill="1" applyBorder="1" applyAlignment="1">
      <alignment horizontal="left" vertical="center" wrapText="1"/>
    </xf>
    <xf numFmtId="0" fontId="5" fillId="13" borderId="38" xfId="0" applyFont="1" applyFill="1" applyBorder="1" applyAlignment="1">
      <alignment horizontal="left" vertical="center" wrapText="1"/>
    </xf>
    <xf numFmtId="0" fontId="5" fillId="13" borderId="18" xfId="0" applyFont="1" applyFill="1" applyBorder="1" applyAlignment="1">
      <alignment horizontal="left" vertical="center" wrapText="1"/>
    </xf>
    <xf numFmtId="49" fontId="5" fillId="8" borderId="38" xfId="0" applyNumberFormat="1" applyFont="1" applyFill="1" applyBorder="1" applyAlignment="1">
      <alignment horizontal="center" vertical="center" wrapText="1"/>
    </xf>
    <xf numFmtId="49" fontId="5" fillId="8" borderId="18" xfId="0" applyNumberFormat="1" applyFont="1" applyFill="1" applyBorder="1" applyAlignment="1">
      <alignment horizontal="center" vertical="center" wrapText="1"/>
    </xf>
    <xf numFmtId="0" fontId="5" fillId="12" borderId="40" xfId="0" applyFont="1" applyFill="1" applyBorder="1" applyAlignment="1">
      <alignment horizontal="right" vertical="center" wrapText="1"/>
    </xf>
    <xf numFmtId="0" fontId="5" fillId="12" borderId="65" xfId="0" applyFont="1" applyFill="1" applyBorder="1" applyAlignment="1">
      <alignment horizontal="right" vertical="center" wrapText="1"/>
    </xf>
    <xf numFmtId="0" fontId="26" fillId="14" borderId="7"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26" fillId="14" borderId="12" xfId="0" applyFont="1" applyFill="1" applyBorder="1" applyAlignment="1">
      <alignment horizontal="left" vertical="center" wrapText="1"/>
    </xf>
    <xf numFmtId="0" fontId="26" fillId="14" borderId="49" xfId="0"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0" borderId="12" xfId="0" applyFont="1" applyBorder="1" applyAlignment="1">
      <alignment horizontal="left" vertical="center" wrapText="1"/>
    </xf>
    <xf numFmtId="49" fontId="10" fillId="0" borderId="38"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5" fillId="10" borderId="38" xfId="0" applyNumberFormat="1" applyFont="1" applyFill="1" applyBorder="1" applyAlignment="1">
      <alignment horizontal="center" vertical="center" wrapText="1"/>
    </xf>
    <xf numFmtId="0" fontId="5" fillId="12" borderId="39" xfId="0"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4" fillId="16" borderId="40" xfId="0" applyFont="1" applyFill="1" applyBorder="1" applyAlignment="1">
      <alignment horizontal="left" vertical="center" wrapText="1"/>
    </xf>
    <xf numFmtId="0" fontId="4" fillId="16" borderId="39" xfId="0" applyFont="1" applyFill="1" applyBorder="1" applyAlignment="1">
      <alignment horizontal="left" vertical="center" wrapText="1"/>
    </xf>
    <xf numFmtId="0" fontId="4" fillId="16" borderId="65" xfId="0" applyFont="1" applyFill="1" applyBorder="1" applyAlignment="1">
      <alignment horizontal="left" vertical="center" wrapText="1"/>
    </xf>
    <xf numFmtId="0" fontId="28" fillId="8" borderId="11" xfId="0" applyFont="1" applyFill="1" applyBorder="1" applyAlignment="1">
      <alignment horizontal="left" vertical="center" wrapText="1"/>
    </xf>
    <xf numFmtId="0" fontId="5" fillId="5" borderId="62" xfId="0" applyFont="1" applyFill="1" applyBorder="1" applyAlignment="1">
      <alignment horizontal="right" vertical="center" wrapText="1"/>
    </xf>
    <xf numFmtId="0" fontId="5" fillId="10" borderId="54"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5" borderId="75" xfId="0" applyFont="1" applyFill="1" applyBorder="1" applyAlignment="1">
      <alignment horizontal="right" vertical="center" wrapText="1"/>
    </xf>
    <xf numFmtId="0" fontId="5" fillId="10" borderId="32" xfId="0" applyFont="1" applyFill="1" applyBorder="1" applyAlignment="1">
      <alignment horizontal="center" vertical="center" wrapText="1"/>
    </xf>
    <xf numFmtId="0" fontId="5" fillId="3" borderId="76" xfId="0" applyFont="1" applyFill="1" applyBorder="1" applyAlignment="1">
      <alignment horizontal="right" vertical="center" wrapText="1"/>
    </xf>
    <xf numFmtId="0" fontId="5" fillId="3" borderId="64" xfId="0" applyFont="1" applyFill="1" applyBorder="1" applyAlignment="1">
      <alignment horizontal="right" vertical="center" wrapText="1"/>
    </xf>
    <xf numFmtId="0" fontId="5" fillId="3" borderId="61" xfId="0" applyFont="1" applyFill="1" applyBorder="1" applyAlignment="1">
      <alignment horizontal="right" vertical="center" wrapText="1"/>
    </xf>
    <xf numFmtId="0" fontId="5" fillId="10" borderId="7"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28" fillId="0" borderId="15"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10" fillId="0" borderId="54" xfId="0" applyFont="1" applyBorder="1" applyAlignment="1">
      <alignment horizontal="center" vertical="center" wrapText="1"/>
    </xf>
    <xf numFmtId="0" fontId="10" fillId="0" borderId="32" xfId="0" applyFont="1" applyBorder="1" applyAlignment="1">
      <alignment horizontal="center" vertical="center" wrapText="1"/>
    </xf>
    <xf numFmtId="0" fontId="5" fillId="0" borderId="5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28" fillId="13" borderId="15" xfId="0" applyFont="1" applyFill="1" applyBorder="1" applyAlignment="1">
      <alignment horizontal="left" vertical="center" wrapText="1"/>
    </xf>
    <xf numFmtId="0" fontId="28" fillId="13" borderId="12" xfId="0" applyFont="1" applyFill="1" applyBorder="1" applyAlignment="1">
      <alignment horizontal="left" vertical="center" wrapText="1"/>
    </xf>
    <xf numFmtId="0" fontId="28" fillId="13" borderId="11" xfId="0" applyFont="1" applyFill="1" applyBorder="1" applyAlignment="1">
      <alignment horizontal="left" vertical="center" wrapText="1"/>
    </xf>
    <xf numFmtId="0" fontId="28" fillId="10" borderId="15" xfId="0" applyFont="1" applyFill="1" applyBorder="1" applyAlignment="1">
      <alignment horizontal="left" vertical="center" wrapText="1"/>
    </xf>
    <xf numFmtId="0" fontId="28" fillId="10" borderId="11" xfId="0" applyFont="1" applyFill="1" applyBorder="1" applyAlignment="1">
      <alignment horizontal="left" vertical="center" wrapText="1"/>
    </xf>
    <xf numFmtId="0" fontId="5" fillId="0" borderId="54" xfId="0" applyFont="1" applyBorder="1" applyAlignment="1">
      <alignment horizontal="center" vertical="center" wrapText="1"/>
    </xf>
    <xf numFmtId="0" fontId="5" fillId="0" borderId="32" xfId="0" applyFont="1" applyBorder="1" applyAlignment="1">
      <alignment horizontal="center" vertical="center" wrapText="1"/>
    </xf>
    <xf numFmtId="0" fontId="5" fillId="13" borderId="12"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39"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6" fillId="14" borderId="1" xfId="0" applyFont="1" applyFill="1" applyBorder="1" applyAlignment="1">
      <alignment horizontal="left" vertical="center" wrapText="1"/>
    </xf>
    <xf numFmtId="0" fontId="5" fillId="4" borderId="54"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3" borderId="63" xfId="0" applyFont="1" applyFill="1" applyBorder="1" applyAlignment="1">
      <alignment horizontal="right" vertical="center" wrapText="1"/>
    </xf>
    <xf numFmtId="0" fontId="5" fillId="8" borderId="5" xfId="0" applyFont="1" applyFill="1" applyBorder="1" applyAlignment="1">
      <alignment horizontal="center" vertical="center" wrapText="1"/>
    </xf>
    <xf numFmtId="0" fontId="28" fillId="8"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5" xfId="0" applyFont="1" applyBorder="1" applyAlignment="1">
      <alignment horizontal="center" vertical="center" wrapText="1"/>
    </xf>
    <xf numFmtId="0" fontId="5" fillId="8" borderId="1"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49" xfId="0" applyFont="1" applyFill="1" applyBorder="1" applyAlignment="1">
      <alignment horizontal="left" vertical="center" wrapText="1"/>
    </xf>
    <xf numFmtId="49" fontId="5" fillId="8" borderId="56" xfId="0" applyNumberFormat="1" applyFont="1" applyFill="1" applyBorder="1" applyAlignment="1">
      <alignment horizontal="center" vertical="center" wrapText="1"/>
    </xf>
    <xf numFmtId="0" fontId="5" fillId="8" borderId="40" xfId="0" applyFont="1" applyFill="1" applyBorder="1" applyAlignment="1">
      <alignment horizontal="right" vertical="center" wrapText="1"/>
    </xf>
    <xf numFmtId="0" fontId="5" fillId="8" borderId="39" xfId="0" applyFont="1" applyFill="1" applyBorder="1" applyAlignment="1">
      <alignment horizontal="right" vertical="center" wrapText="1"/>
    </xf>
    <xf numFmtId="49" fontId="5" fillId="8" borderId="7" xfId="0" applyNumberFormat="1" applyFont="1" applyFill="1" applyBorder="1" applyAlignment="1">
      <alignment horizontal="center" vertical="center" wrapText="1"/>
    </xf>
    <xf numFmtId="49" fontId="10" fillId="0" borderId="38"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9" fontId="10" fillId="8" borderId="38" xfId="0" applyNumberFormat="1" applyFont="1" applyFill="1" applyBorder="1" applyAlignment="1">
      <alignment horizontal="center" vertical="center" wrapText="1"/>
    </xf>
    <xf numFmtId="49" fontId="10" fillId="8" borderId="7" xfId="0" applyNumberFormat="1" applyFont="1" applyFill="1" applyBorder="1" applyAlignment="1">
      <alignment horizontal="center" vertical="center" wrapText="1"/>
    </xf>
    <xf numFmtId="49" fontId="10" fillId="8" borderId="18" xfId="0" applyNumberFormat="1" applyFont="1" applyFill="1" applyBorder="1" applyAlignment="1">
      <alignment horizontal="center" vertical="center" wrapText="1"/>
    </xf>
    <xf numFmtId="0" fontId="5" fillId="5" borderId="70" xfId="0" applyFont="1" applyFill="1" applyBorder="1" applyAlignment="1">
      <alignment horizontal="right" vertical="center" wrapText="1"/>
    </xf>
    <xf numFmtId="0" fontId="5" fillId="5" borderId="71" xfId="0" applyFont="1" applyFill="1" applyBorder="1" applyAlignment="1">
      <alignment horizontal="right" vertical="center" wrapText="1"/>
    </xf>
    <xf numFmtId="0" fontId="5" fillId="9" borderId="40" xfId="0" applyFont="1" applyFill="1" applyBorder="1" applyAlignment="1">
      <alignment horizontal="right" vertical="center" wrapText="1"/>
    </xf>
    <xf numFmtId="0" fontId="5" fillId="9" borderId="39" xfId="0" applyFont="1" applyFill="1" applyBorder="1" applyAlignment="1">
      <alignment horizontal="right" vertical="center" wrapText="1"/>
    </xf>
    <xf numFmtId="0" fontId="28" fillId="0" borderId="12" xfId="0" applyFont="1" applyFill="1" applyBorder="1" applyAlignment="1">
      <alignment horizontal="left" vertical="center" wrapText="1"/>
    </xf>
    <xf numFmtId="0" fontId="5" fillId="3" borderId="56" xfId="0" applyFont="1" applyFill="1" applyBorder="1" applyAlignment="1">
      <alignment horizontal="right" vertical="center" wrapText="1"/>
    </xf>
    <xf numFmtId="0" fontId="4" fillId="3" borderId="63" xfId="0" applyFont="1" applyFill="1" applyBorder="1" applyAlignment="1">
      <alignment horizontal="left" vertical="center" wrapText="1"/>
    </xf>
    <xf numFmtId="0" fontId="4" fillId="3" borderId="39" xfId="0" applyFont="1" applyFill="1" applyBorder="1" applyAlignment="1">
      <alignment horizontal="left" vertical="center" wrapText="1"/>
    </xf>
    <xf numFmtId="49" fontId="5" fillId="0" borderId="15"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31" fillId="8" borderId="15" xfId="0" applyFont="1" applyFill="1" applyBorder="1" applyAlignment="1">
      <alignment horizontal="left" vertical="center" wrapText="1"/>
    </xf>
    <xf numFmtId="0" fontId="31" fillId="8" borderId="12" xfId="0" applyFont="1" applyFill="1" applyBorder="1" applyAlignment="1">
      <alignment horizontal="left" vertical="center" wrapText="1"/>
    </xf>
    <xf numFmtId="0" fontId="31" fillId="8" borderId="11"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10" borderId="15" xfId="0" applyFont="1" applyFill="1" applyBorder="1" applyAlignment="1">
      <alignment horizontal="left" vertical="center" wrapText="1"/>
    </xf>
    <xf numFmtId="0" fontId="26" fillId="10" borderId="11" xfId="0" applyFont="1" applyFill="1" applyBorder="1" applyAlignment="1">
      <alignment horizontal="left" vertical="center" wrapText="1"/>
    </xf>
    <xf numFmtId="0" fontId="26" fillId="13" borderId="15" xfId="0" applyFont="1" applyFill="1" applyBorder="1" applyAlignment="1">
      <alignment horizontal="left" vertical="center" wrapText="1"/>
    </xf>
    <xf numFmtId="0" fontId="26" fillId="13" borderId="11" xfId="0" applyFont="1" applyFill="1" applyBorder="1" applyAlignment="1">
      <alignment horizontal="left" vertical="center" wrapText="1"/>
    </xf>
    <xf numFmtId="0" fontId="26" fillId="10" borderId="12" xfId="0" applyFont="1" applyFill="1" applyBorder="1" applyAlignment="1">
      <alignment horizontal="left" vertical="center" wrapText="1"/>
    </xf>
    <xf numFmtId="0" fontId="6" fillId="8" borderId="15"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5" fillId="3" borderId="75" xfId="0" applyFont="1" applyFill="1" applyBorder="1" applyAlignment="1">
      <alignment horizontal="right" vertical="center" wrapText="1"/>
    </xf>
    <xf numFmtId="0" fontId="5" fillId="3" borderId="23" xfId="0" applyFont="1" applyFill="1" applyBorder="1" applyAlignment="1">
      <alignment horizontal="right" vertical="center" wrapText="1"/>
    </xf>
    <xf numFmtId="0" fontId="5" fillId="2" borderId="51" xfId="0" applyFont="1" applyFill="1" applyBorder="1" applyAlignment="1">
      <alignment horizontal="right" vertical="center" wrapText="1"/>
    </xf>
    <xf numFmtId="0" fontId="4" fillId="2" borderId="4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5" fillId="0" borderId="19" xfId="0" applyFont="1" applyBorder="1" applyAlignment="1">
      <alignment horizontal="center" vertical="center" wrapText="1"/>
    </xf>
    <xf numFmtId="0" fontId="34" fillId="8" borderId="19" xfId="0" applyFont="1" applyFill="1" applyBorder="1" applyAlignment="1">
      <alignment horizontal="left" vertical="center" wrapText="1"/>
    </xf>
    <xf numFmtId="0" fontId="34" fillId="8" borderId="12" xfId="0" applyFont="1" applyFill="1" applyBorder="1" applyAlignment="1">
      <alignment horizontal="left" vertical="center" wrapText="1"/>
    </xf>
    <xf numFmtId="0" fontId="34" fillId="8" borderId="49" xfId="0" applyFont="1" applyFill="1" applyBorder="1" applyAlignment="1">
      <alignment horizontal="left" vertical="center" wrapText="1"/>
    </xf>
    <xf numFmtId="49" fontId="5" fillId="0" borderId="33" xfId="0" applyNumberFormat="1" applyFont="1" applyFill="1" applyBorder="1" applyAlignment="1">
      <alignment horizontal="center" vertical="center" wrapText="1"/>
    </xf>
    <xf numFmtId="0" fontId="5" fillId="10" borderId="49" xfId="0" applyFont="1" applyFill="1" applyBorder="1" applyAlignment="1">
      <alignment horizontal="left" vertical="center" wrapText="1"/>
    </xf>
    <xf numFmtId="49" fontId="5" fillId="10" borderId="56" xfId="0" applyNumberFormat="1" applyFont="1" applyFill="1" applyBorder="1" applyAlignment="1">
      <alignment horizontal="center" vertical="center" wrapText="1"/>
    </xf>
    <xf numFmtId="0" fontId="5" fillId="5" borderId="23" xfId="0" applyFont="1" applyFill="1" applyBorder="1" applyAlignment="1">
      <alignment horizontal="right" vertical="center" wrapText="1"/>
    </xf>
    <xf numFmtId="0" fontId="26" fillId="8" borderId="15" xfId="0" applyFont="1" applyFill="1" applyBorder="1" applyAlignment="1">
      <alignment horizontal="left" vertical="center" wrapText="1"/>
    </xf>
    <xf numFmtId="0" fontId="26" fillId="8" borderId="12" xfId="0" applyFont="1" applyFill="1" applyBorder="1" applyAlignment="1">
      <alignment horizontal="left" vertical="center" wrapText="1"/>
    </xf>
    <xf numFmtId="0" fontId="26" fillId="8" borderId="11" xfId="0" applyFont="1" applyFill="1" applyBorder="1" applyAlignment="1">
      <alignment horizontal="left" vertical="center" wrapText="1"/>
    </xf>
    <xf numFmtId="0" fontId="28" fillId="8" borderId="19" xfId="0" applyFont="1" applyFill="1" applyBorder="1" applyAlignment="1">
      <alignment horizontal="left" vertical="center" wrapText="1"/>
    </xf>
    <xf numFmtId="0" fontId="5" fillId="2" borderId="72"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49" xfId="0" applyFont="1" applyFill="1" applyBorder="1" applyAlignment="1">
      <alignment horizontal="left" vertical="center" wrapText="1"/>
    </xf>
    <xf numFmtId="0" fontId="5" fillId="2" borderId="74"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4" fillId="6" borderId="65" xfId="0" applyFont="1" applyFill="1" applyBorder="1" applyAlignment="1">
      <alignment horizontal="right" vertical="center" wrapText="1"/>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49" xfId="0" applyBorder="1" applyAlignment="1">
      <alignment horizontal="center" vertical="center" wrapText="1"/>
    </xf>
    <xf numFmtId="0" fontId="0" fillId="0" borderId="12" xfId="0" applyBorder="1" applyAlignment="1">
      <alignment horizontal="left" vertical="center" wrapText="1"/>
    </xf>
    <xf numFmtId="0" fontId="0" fillId="0" borderId="49" xfId="0" applyBorder="1" applyAlignment="1">
      <alignment horizontal="left" vertical="center" wrapText="1"/>
    </xf>
    <xf numFmtId="0" fontId="0" fillId="0" borderId="7" xfId="0" applyBorder="1" applyAlignment="1">
      <alignment horizontal="center" vertical="center" wrapText="1"/>
    </xf>
    <xf numFmtId="0" fontId="0" fillId="0" borderId="56" xfId="0"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49" fontId="28" fillId="10" borderId="38" xfId="0" applyNumberFormat="1" applyFont="1" applyFill="1" applyBorder="1" applyAlignment="1">
      <alignment horizontal="center" vertical="center" wrapText="1"/>
    </xf>
    <xf numFmtId="49" fontId="28" fillId="10" borderId="18"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49" fontId="28" fillId="10" borderId="7" xfId="0" applyNumberFormat="1" applyFont="1" applyFill="1" applyBorder="1" applyAlignment="1">
      <alignment horizontal="center" vertical="center" wrapText="1"/>
    </xf>
    <xf numFmtId="0" fontId="28" fillId="10" borderId="12" xfId="0" applyFont="1" applyFill="1" applyBorder="1" applyAlignment="1">
      <alignment horizontal="left" vertical="center" wrapText="1"/>
    </xf>
    <xf numFmtId="0" fontId="5" fillId="10" borderId="40" xfId="0" applyFont="1" applyFill="1" applyBorder="1" applyAlignment="1">
      <alignment horizontal="right" vertical="center" wrapText="1"/>
    </xf>
    <xf numFmtId="0" fontId="5" fillId="10" borderId="65" xfId="0" applyFont="1" applyFill="1" applyBorder="1" applyAlignment="1">
      <alignment horizontal="right" vertical="center" wrapText="1"/>
    </xf>
    <xf numFmtId="0" fontId="4" fillId="3" borderId="38"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28" fillId="0" borderId="49" xfId="0" applyFont="1" applyFill="1" applyBorder="1" applyAlignment="1">
      <alignment horizontal="left" vertical="center" wrapText="1"/>
    </xf>
    <xf numFmtId="49" fontId="28" fillId="0" borderId="7" xfId="0" applyNumberFormat="1" applyFont="1" applyFill="1" applyBorder="1" applyAlignment="1">
      <alignment horizontal="center" vertical="center" wrapText="1"/>
    </xf>
    <xf numFmtId="49" fontId="28" fillId="0" borderId="56" xfId="0" applyNumberFormat="1" applyFont="1" applyFill="1" applyBorder="1" applyAlignment="1">
      <alignment horizontal="center" vertical="center" wrapText="1"/>
    </xf>
    <xf numFmtId="0" fontId="4" fillId="3" borderId="33"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71" xfId="0" applyFont="1" applyFill="1" applyBorder="1" applyAlignment="1">
      <alignment horizontal="left" vertical="center" wrapText="1"/>
    </xf>
    <xf numFmtId="0" fontId="28" fillId="10" borderId="49" xfId="0" applyFont="1" applyFill="1" applyBorder="1" applyAlignment="1">
      <alignment horizontal="left" vertical="center" wrapText="1"/>
    </xf>
    <xf numFmtId="49" fontId="28" fillId="10" borderId="56" xfId="0" applyNumberFormat="1"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9" xfId="0" applyFont="1" applyBorder="1" applyAlignment="1">
      <alignment horizontal="center" vertical="center" wrapText="1"/>
    </xf>
    <xf numFmtId="49" fontId="5" fillId="8" borderId="33" xfId="0" applyNumberFormat="1" applyFont="1" applyFill="1" applyBorder="1" applyAlignment="1">
      <alignment horizontal="center" vertical="center" wrapText="1"/>
    </xf>
    <xf numFmtId="0" fontId="5" fillId="8" borderId="65" xfId="0" applyFont="1" applyFill="1" applyBorder="1" applyAlignment="1">
      <alignment horizontal="right" vertical="center" wrapText="1"/>
    </xf>
    <xf numFmtId="0" fontId="10" fillId="0" borderId="11" xfId="0" applyFont="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18" xfId="0" applyNumberFormat="1" applyFont="1" applyBorder="1" applyAlignment="1">
      <alignment horizontal="center" vertical="center" wrapText="1"/>
    </xf>
    <xf numFmtId="0" fontId="5" fillId="3" borderId="62" xfId="0" applyFont="1" applyFill="1" applyBorder="1" applyAlignment="1">
      <alignment horizontal="right" vertical="center" wrapText="1"/>
    </xf>
    <xf numFmtId="0" fontId="5" fillId="0" borderId="49" xfId="0" applyFont="1" applyFill="1" applyBorder="1" applyAlignment="1">
      <alignment horizontal="center" vertical="center" wrapText="1"/>
    </xf>
    <xf numFmtId="49" fontId="28" fillId="8" borderId="7" xfId="0" applyNumberFormat="1" applyFont="1" applyFill="1" applyBorder="1" applyAlignment="1">
      <alignment horizontal="center" vertical="center" wrapText="1"/>
    </xf>
    <xf numFmtId="0" fontId="6" fillId="0" borderId="12" xfId="0"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49" xfId="0" applyFont="1" applyBorder="1" applyAlignment="1">
      <alignment horizontal="left" vertical="center" wrapText="1"/>
    </xf>
    <xf numFmtId="0" fontId="22" fillId="8" borderId="15" xfId="0" applyFont="1" applyFill="1" applyBorder="1" applyAlignment="1">
      <alignment horizontal="left" vertical="center" wrapText="1"/>
    </xf>
    <xf numFmtId="0" fontId="22" fillId="8" borderId="11" xfId="0" applyFont="1" applyFill="1" applyBorder="1" applyAlignment="1">
      <alignment horizontal="left" vertical="center" wrapText="1"/>
    </xf>
    <xf numFmtId="49" fontId="5" fillId="0" borderId="56" xfId="0" applyNumberFormat="1" applyFont="1" applyBorder="1" applyAlignment="1">
      <alignment horizontal="center" vertical="center" wrapText="1"/>
    </xf>
    <xf numFmtId="49" fontId="11" fillId="0" borderId="38"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0" fontId="11" fillId="5" borderId="40" xfId="0" applyFont="1" applyFill="1" applyBorder="1" applyAlignment="1">
      <alignment horizontal="right" vertical="center" wrapText="1"/>
    </xf>
    <xf numFmtId="0" fontId="11" fillId="5" borderId="39" xfId="0" applyFont="1" applyFill="1" applyBorder="1" applyAlignment="1">
      <alignment horizontal="right" vertical="center" wrapText="1"/>
    </xf>
    <xf numFmtId="0" fontId="38" fillId="0" borderId="15"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7" fillId="8" borderId="15" xfId="0" applyFont="1" applyFill="1" applyBorder="1" applyAlignment="1">
      <alignment horizontal="left" vertical="center" wrapText="1"/>
    </xf>
    <xf numFmtId="0" fontId="37" fillId="8" borderId="12" xfId="0" applyFont="1" applyFill="1" applyBorder="1" applyAlignment="1">
      <alignment horizontal="left" vertical="center" wrapText="1"/>
    </xf>
    <xf numFmtId="0" fontId="37" fillId="8" borderId="11" xfId="0" applyFont="1" applyFill="1" applyBorder="1" applyAlignment="1">
      <alignment horizontal="left" vertical="center" wrapText="1"/>
    </xf>
    <xf numFmtId="0" fontId="5" fillId="12" borderId="63" xfId="0" applyFont="1" applyFill="1" applyBorder="1" applyAlignment="1">
      <alignment horizontal="right" vertical="center" wrapText="1"/>
    </xf>
    <xf numFmtId="0" fontId="30" fillId="10" borderId="15" xfId="0" applyFont="1" applyFill="1" applyBorder="1" applyAlignment="1">
      <alignment horizontal="left" vertical="center" wrapText="1"/>
    </xf>
    <xf numFmtId="0" fontId="30" fillId="10" borderId="12" xfId="0" applyFont="1" applyFill="1" applyBorder="1" applyAlignment="1">
      <alignment horizontal="left" vertical="center" wrapText="1"/>
    </xf>
    <xf numFmtId="0" fontId="30" fillId="10" borderId="11" xfId="0" applyFont="1" applyFill="1" applyBorder="1" applyAlignment="1">
      <alignment horizontal="left" vertical="center" wrapText="1"/>
    </xf>
    <xf numFmtId="49" fontId="30" fillId="10" borderId="15" xfId="0" applyNumberFormat="1" applyFont="1" applyFill="1" applyBorder="1" applyAlignment="1">
      <alignment horizontal="center" vertical="center" wrapText="1"/>
    </xf>
    <xf numFmtId="49" fontId="30" fillId="10" borderId="12" xfId="0" applyNumberFormat="1" applyFont="1" applyFill="1" applyBorder="1" applyAlignment="1">
      <alignment horizontal="center" vertical="center" wrapText="1"/>
    </xf>
    <xf numFmtId="49" fontId="30" fillId="10" borderId="11" xfId="0" applyNumberFormat="1"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1" xfId="0" applyFont="1" applyFill="1" applyBorder="1" applyAlignment="1">
      <alignment horizontal="left" vertical="center"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0" fontId="3" fillId="2" borderId="3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4" xfId="0" applyFont="1" applyFill="1" applyBorder="1" applyAlignment="1">
      <alignment horizontal="center" vertical="center" wrapText="1"/>
    </xf>
    <xf numFmtId="49" fontId="11" fillId="0" borderId="7" xfId="0" applyNumberFormat="1" applyFont="1" applyBorder="1" applyAlignment="1">
      <alignment horizontal="center" vertical="center" wrapText="1"/>
    </xf>
    <xf numFmtId="0" fontId="5" fillId="5" borderId="66" xfId="0" applyFont="1" applyFill="1" applyBorder="1" applyAlignment="1">
      <alignment horizontal="right" vertical="center" wrapText="1"/>
    </xf>
    <xf numFmtId="0" fontId="16" fillId="0" borderId="38" xfId="0" applyFont="1" applyBorder="1" applyAlignment="1">
      <alignment horizontal="center" vertical="center" wrapText="1"/>
    </xf>
    <xf numFmtId="0" fontId="16" fillId="0" borderId="18" xfId="0" applyFont="1" applyBorder="1" applyAlignment="1">
      <alignment horizontal="center" vertical="center" wrapText="1"/>
    </xf>
    <xf numFmtId="49" fontId="16" fillId="0" borderId="5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6" fillId="2" borderId="40" xfId="0" applyFont="1" applyFill="1" applyBorder="1" applyAlignment="1">
      <alignment horizontal="right" vertical="center" wrapText="1"/>
    </xf>
    <xf numFmtId="0" fontId="16" fillId="2" borderId="39" xfId="0" applyFont="1" applyFill="1" applyBorder="1" applyAlignment="1">
      <alignment horizontal="right" vertical="center" wrapText="1"/>
    </xf>
    <xf numFmtId="0" fontId="16" fillId="2" borderId="65" xfId="0" applyFont="1" applyFill="1" applyBorder="1" applyAlignment="1">
      <alignment horizontal="right" vertical="center" wrapText="1"/>
    </xf>
    <xf numFmtId="0" fontId="15" fillId="6" borderId="75" xfId="0" applyFont="1" applyFill="1" applyBorder="1" applyAlignment="1">
      <alignment horizontal="right" vertical="center" wrapText="1"/>
    </xf>
    <xf numFmtId="0" fontId="15" fillId="6" borderId="23" xfId="0" applyFont="1" applyFill="1" applyBorder="1" applyAlignment="1">
      <alignment horizontal="right" vertical="center" wrapText="1"/>
    </xf>
    <xf numFmtId="49" fontId="5" fillId="8" borderId="54" xfId="0" applyNumberFormat="1" applyFont="1" applyFill="1" applyBorder="1" applyAlignment="1">
      <alignment horizontal="center" vertical="center" wrapText="1"/>
    </xf>
    <xf numFmtId="49" fontId="5" fillId="8" borderId="0" xfId="0" applyNumberFormat="1" applyFont="1" applyFill="1" applyBorder="1" applyAlignment="1">
      <alignment horizontal="center" vertical="center" wrapText="1"/>
    </xf>
    <xf numFmtId="49" fontId="5" fillId="8" borderId="32" xfId="0" applyNumberFormat="1" applyFont="1" applyFill="1" applyBorder="1" applyAlignment="1">
      <alignment horizontal="center" vertical="center" wrapText="1"/>
    </xf>
    <xf numFmtId="0" fontId="16" fillId="5" borderId="39" xfId="0" applyFont="1" applyFill="1" applyBorder="1" applyAlignment="1">
      <alignment horizontal="right" vertical="center" wrapText="1"/>
    </xf>
    <xf numFmtId="0" fontId="16" fillId="2" borderId="3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49" xfId="0" applyFont="1" applyBorder="1" applyAlignment="1">
      <alignment horizontal="center" vertical="center" wrapText="1"/>
    </xf>
    <xf numFmtId="0" fontId="16" fillId="3" borderId="40" xfId="0" applyFont="1" applyFill="1" applyBorder="1" applyAlignment="1">
      <alignment horizontal="right" vertical="center" wrapText="1"/>
    </xf>
    <xf numFmtId="0" fontId="16" fillId="3" borderId="39" xfId="0" applyFont="1" applyFill="1" applyBorder="1" applyAlignment="1">
      <alignment horizontal="right" vertical="center" wrapText="1"/>
    </xf>
    <xf numFmtId="0" fontId="16" fillId="5" borderId="40" xfId="0" applyFont="1" applyFill="1" applyBorder="1" applyAlignment="1">
      <alignment horizontal="right" vertical="center" wrapText="1"/>
    </xf>
    <xf numFmtId="0" fontId="7" fillId="8" borderId="12" xfId="0" applyFont="1" applyFill="1" applyBorder="1" applyAlignment="1">
      <alignment horizontal="left" vertical="center" wrapText="1"/>
    </xf>
    <xf numFmtId="0" fontId="7" fillId="8" borderId="11" xfId="0" applyFont="1" applyFill="1" applyBorder="1" applyAlignment="1">
      <alignment horizontal="left" vertical="center" wrapText="1"/>
    </xf>
    <xf numFmtId="0" fontId="16" fillId="2" borderId="26"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0" borderId="7" xfId="0" applyFont="1" applyBorder="1" applyAlignment="1">
      <alignment horizontal="center" vertical="center" wrapText="1"/>
    </xf>
    <xf numFmtId="0" fontId="28" fillId="8" borderId="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18" xfId="0" applyFont="1" applyFill="1" applyBorder="1" applyAlignment="1">
      <alignment horizontal="left" vertical="center" wrapText="1"/>
    </xf>
    <xf numFmtId="49" fontId="16" fillId="0" borderId="18" xfId="0" applyNumberFormat="1" applyFont="1" applyBorder="1" applyAlignment="1">
      <alignment horizontal="center" vertical="center" wrapText="1"/>
    </xf>
    <xf numFmtId="0" fontId="28" fillId="10" borderId="38"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28" fillId="10" borderId="18" xfId="0" applyFont="1" applyFill="1" applyBorder="1" applyAlignment="1">
      <alignment horizontal="left" vertical="center" wrapText="1"/>
    </xf>
    <xf numFmtId="0" fontId="16" fillId="5" borderId="65" xfId="0" applyFont="1" applyFill="1" applyBorder="1" applyAlignment="1">
      <alignment horizontal="right" vertical="center" wrapText="1"/>
    </xf>
    <xf numFmtId="0" fontId="16" fillId="3" borderId="65" xfId="0" applyFont="1" applyFill="1" applyBorder="1" applyAlignment="1">
      <alignment horizontal="right" vertical="center" wrapText="1"/>
    </xf>
    <xf numFmtId="0" fontId="5" fillId="8" borderId="7" xfId="0" applyFont="1" applyFill="1" applyBorder="1" applyAlignment="1">
      <alignment horizontal="left" vertical="center" wrapText="1"/>
    </xf>
    <xf numFmtId="0" fontId="28" fillId="10" borderId="1" xfId="0" applyFont="1" applyFill="1" applyBorder="1" applyAlignment="1">
      <alignment horizontal="left" vertical="center" wrapText="1"/>
    </xf>
    <xf numFmtId="49" fontId="28" fillId="10" borderId="54" xfId="0" applyNumberFormat="1" applyFont="1" applyFill="1" applyBorder="1" applyAlignment="1">
      <alignment horizontal="center" vertical="center" wrapText="1"/>
    </xf>
    <xf numFmtId="49" fontId="28" fillId="10" borderId="0" xfId="0" applyNumberFormat="1" applyFont="1" applyFill="1" applyBorder="1" applyAlignment="1">
      <alignment horizontal="center" vertical="center" wrapText="1"/>
    </xf>
    <xf numFmtId="49" fontId="28" fillId="10" borderId="32" xfId="0" applyNumberFormat="1" applyFont="1" applyFill="1" applyBorder="1" applyAlignment="1">
      <alignment horizontal="center" vertical="center" wrapText="1"/>
    </xf>
    <xf numFmtId="0" fontId="28" fillId="10" borderId="15" xfId="0" applyFont="1" applyFill="1" applyBorder="1" applyAlignment="1">
      <alignment vertical="center" wrapText="1"/>
    </xf>
    <xf numFmtId="0" fontId="28" fillId="10" borderId="12" xfId="0" applyFont="1" applyFill="1" applyBorder="1" applyAlignment="1">
      <alignment vertical="center" wrapText="1"/>
    </xf>
    <xf numFmtId="0" fontId="28" fillId="10" borderId="11" xfId="0" applyFont="1" applyFill="1" applyBorder="1" applyAlignment="1">
      <alignment vertical="center" wrapText="1"/>
    </xf>
    <xf numFmtId="0" fontId="28" fillId="10" borderId="40" xfId="0" applyFont="1" applyFill="1" applyBorder="1" applyAlignment="1">
      <alignment horizontal="right" vertical="center" wrapText="1"/>
    </xf>
    <xf numFmtId="0" fontId="28" fillId="10" borderId="65" xfId="0" applyFont="1" applyFill="1" applyBorder="1" applyAlignment="1">
      <alignment horizontal="right"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4" fillId="6" borderId="75" xfId="0" applyFont="1" applyFill="1" applyBorder="1" applyAlignment="1">
      <alignment horizontal="right" vertical="center" wrapText="1"/>
    </xf>
    <xf numFmtId="0" fontId="4" fillId="6" borderId="23" xfId="0" applyFont="1" applyFill="1" applyBorder="1" applyAlignment="1">
      <alignment horizontal="right" vertical="center" wrapText="1"/>
    </xf>
    <xf numFmtId="0" fontId="4" fillId="6" borderId="48" xfId="0" applyFont="1" applyFill="1" applyBorder="1" applyAlignment="1">
      <alignment horizontal="left" vertical="center" wrapText="1"/>
    </xf>
    <xf numFmtId="0" fontId="4" fillId="6" borderId="0"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13"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28" fillId="0" borderId="40" xfId="0" applyFont="1" applyFill="1" applyBorder="1" applyAlignment="1">
      <alignment horizontal="right" vertical="center" wrapText="1"/>
    </xf>
    <xf numFmtId="0" fontId="28" fillId="0" borderId="39" xfId="0" applyFont="1" applyFill="1" applyBorder="1" applyAlignment="1">
      <alignment horizontal="right" vertical="center" wrapText="1"/>
    </xf>
    <xf numFmtId="0" fontId="28" fillId="10" borderId="38"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28" fillId="10" borderId="54" xfId="0" applyFont="1" applyFill="1" applyBorder="1" applyAlignment="1">
      <alignment horizontal="center" vertical="center" wrapText="1"/>
    </xf>
    <xf numFmtId="0" fontId="28" fillId="10" borderId="32" xfId="0" applyFont="1" applyFill="1" applyBorder="1" applyAlignment="1">
      <alignment horizontal="center" vertical="center" wrapText="1"/>
    </xf>
    <xf numFmtId="0" fontId="28" fillId="10" borderId="39" xfId="0"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5" fillId="10" borderId="18" xfId="0" applyFont="1" applyFill="1" applyBorder="1" applyAlignment="1">
      <alignment horizontal="left" vertical="center" wrapText="1"/>
    </xf>
    <xf numFmtId="0" fontId="5" fillId="8" borderId="38"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35" fillId="8" borderId="38"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5" fillId="8" borderId="5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5" fillId="3" borderId="40"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65" xfId="0" applyFont="1" applyFill="1" applyBorder="1" applyAlignment="1">
      <alignment horizontal="left" vertical="center" wrapText="1"/>
    </xf>
    <xf numFmtId="0" fontId="0" fillId="0" borderId="7" xfId="0" applyBorder="1" applyAlignment="1">
      <alignment vertical="center" wrapText="1"/>
    </xf>
    <xf numFmtId="0" fontId="0" fillId="0" borderId="18" xfId="0" applyBorder="1" applyAlignment="1">
      <alignment vertical="center" wrapText="1"/>
    </xf>
    <xf numFmtId="0" fontId="5" fillId="0" borderId="56" xfId="0" applyFont="1" applyBorder="1" applyAlignment="1">
      <alignment horizontal="center" vertical="center" wrapText="1"/>
    </xf>
    <xf numFmtId="0" fontId="5" fillId="5" borderId="40"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28" fillId="10" borderId="15" xfId="0" applyFont="1" applyFill="1" applyBorder="1" applyAlignment="1">
      <alignment horizontal="center" vertical="center" wrapText="1"/>
    </xf>
    <xf numFmtId="0" fontId="28" fillId="10" borderId="12"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7" borderId="75"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5" fillId="2" borderId="73" xfId="0" applyFont="1" applyFill="1" applyBorder="1" applyAlignment="1">
      <alignment horizontal="right" vertical="center" wrapText="1"/>
    </xf>
    <xf numFmtId="0" fontId="5" fillId="2" borderId="66" xfId="0" applyFont="1" applyFill="1" applyBorder="1" applyAlignment="1">
      <alignment horizontal="right" vertical="center" wrapText="1"/>
    </xf>
    <xf numFmtId="0" fontId="5" fillId="2" borderId="61" xfId="0" applyFont="1" applyFill="1" applyBorder="1" applyAlignment="1">
      <alignment horizontal="right" vertical="center" wrapText="1"/>
    </xf>
    <xf numFmtId="0" fontId="39" fillId="8" borderId="1" xfId="0" applyFont="1" applyFill="1" applyBorder="1"/>
    <xf numFmtId="0" fontId="4" fillId="3" borderId="33" xfId="0" applyFont="1" applyFill="1" applyBorder="1" applyAlignment="1">
      <alignment horizontal="center" vertical="center"/>
    </xf>
    <xf numFmtId="0" fontId="4" fillId="3" borderId="23" xfId="0" applyFont="1" applyFill="1" applyBorder="1" applyAlignment="1">
      <alignment horizontal="center" vertical="center"/>
    </xf>
    <xf numFmtId="0" fontId="26" fillId="2" borderId="3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8" fillId="6" borderId="75" xfId="0" applyFont="1" applyFill="1" applyBorder="1" applyAlignment="1">
      <alignment horizontal="right" vertical="center" wrapText="1"/>
    </xf>
    <xf numFmtId="0" fontId="8" fillId="6" borderId="23"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5" fillId="3" borderId="11"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6" fillId="2"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5" borderId="55" xfId="0" applyFont="1" applyFill="1" applyBorder="1" applyAlignment="1">
      <alignment horizontal="right" vertical="center" wrapText="1"/>
    </xf>
    <xf numFmtId="0" fontId="5" fillId="5" borderId="63" xfId="0" applyFont="1" applyFill="1" applyBorder="1" applyAlignment="1">
      <alignment horizontal="right" vertical="center" wrapText="1"/>
    </xf>
    <xf numFmtId="0" fontId="28" fillId="11" borderId="1" xfId="0" applyFont="1" applyFill="1" applyBorder="1" applyAlignment="1">
      <alignment horizontal="left" vertical="center" wrapText="1"/>
    </xf>
    <xf numFmtId="49" fontId="28" fillId="10" borderId="1" xfId="0" applyNumberFormat="1" applyFont="1" applyFill="1" applyBorder="1" applyAlignment="1">
      <alignment horizontal="center" vertical="center" wrapText="1"/>
    </xf>
    <xf numFmtId="49" fontId="28" fillId="10" borderId="5" xfId="0" applyNumberFormat="1" applyFont="1" applyFill="1" applyBorder="1" applyAlignment="1">
      <alignment horizontal="center" vertical="center" wrapText="1"/>
    </xf>
    <xf numFmtId="0" fontId="5" fillId="5" borderId="74" xfId="0" applyFont="1" applyFill="1" applyBorder="1" applyAlignment="1">
      <alignment horizontal="right" vertical="center" wrapText="1"/>
    </xf>
    <xf numFmtId="0" fontId="5" fillId="5" borderId="33" xfId="0" applyFont="1" applyFill="1" applyBorder="1" applyAlignment="1">
      <alignment horizontal="right" vertical="center" wrapText="1"/>
    </xf>
    <xf numFmtId="49" fontId="28" fillId="0" borderId="1" xfId="0" applyNumberFormat="1"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5" fillId="10" borderId="5" xfId="0" applyNumberFormat="1" applyFont="1" applyFill="1" applyBorder="1" applyAlignment="1">
      <alignment horizontal="center" vertical="center" wrapText="1"/>
    </xf>
    <xf numFmtId="0" fontId="0" fillId="0" borderId="23" xfId="0" applyBorder="1" applyAlignment="1">
      <alignment horizontal="right" vertical="center" wrapText="1"/>
    </xf>
    <xf numFmtId="0" fontId="5" fillId="3" borderId="13" xfId="0" applyFont="1" applyFill="1" applyBorder="1" applyAlignment="1">
      <alignment horizontal="right" vertical="center" wrapText="1"/>
    </xf>
    <xf numFmtId="0" fontId="5" fillId="3" borderId="10"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5" borderId="30" xfId="0" applyFont="1" applyFill="1" applyBorder="1" applyAlignment="1">
      <alignment horizontal="right" vertical="center" wrapText="1"/>
    </xf>
    <xf numFmtId="0" fontId="5" fillId="5" borderId="27" xfId="0" applyFont="1" applyFill="1" applyBorder="1" applyAlignment="1">
      <alignment horizontal="right" vertical="center" wrapText="1"/>
    </xf>
    <xf numFmtId="0" fontId="8" fillId="3" borderId="5"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28" fillId="8" borderId="15" xfId="0" applyFont="1" applyFill="1" applyBorder="1" applyAlignment="1">
      <alignment horizontal="left" vertical="top" wrapText="1"/>
    </xf>
    <xf numFmtId="0" fontId="28" fillId="8" borderId="12" xfId="0" applyFont="1" applyFill="1" applyBorder="1" applyAlignment="1">
      <alignment horizontal="left" vertical="top" wrapText="1"/>
    </xf>
    <xf numFmtId="0" fontId="28" fillId="8" borderId="11" xfId="0" applyFont="1" applyFill="1" applyBorder="1" applyAlignment="1">
      <alignment horizontal="left" vertical="top" wrapText="1"/>
    </xf>
    <xf numFmtId="0" fontId="3" fillId="0" borderId="67" xfId="0" applyFont="1" applyBorder="1" applyAlignment="1">
      <alignment horizontal="center" vertical="center" textRotation="90" wrapText="1"/>
    </xf>
    <xf numFmtId="0" fontId="3" fillId="0" borderId="68" xfId="0" applyFont="1" applyBorder="1" applyAlignment="1">
      <alignment horizontal="center" vertical="center" textRotation="90"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4" xfId="0" applyFont="1" applyBorder="1" applyAlignment="1">
      <alignment horizontal="center" vertical="center" textRotation="90"/>
    </xf>
    <xf numFmtId="0" fontId="3" fillId="0" borderId="26"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7" xfId="0" applyFont="1" applyBorder="1" applyAlignment="1">
      <alignment vertical="center" textRotation="90" wrapText="1"/>
    </xf>
    <xf numFmtId="0" fontId="3" fillId="0" borderId="68" xfId="0" applyFont="1" applyBorder="1" applyAlignment="1">
      <alignment vertical="center" textRotation="90"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49" fontId="3" fillId="0" borderId="67" xfId="0" applyNumberFormat="1" applyFont="1" applyBorder="1" applyAlignment="1">
      <alignment horizontal="center" vertical="center" textRotation="90" wrapText="1"/>
    </xf>
    <xf numFmtId="49" fontId="3" fillId="0" borderId="68" xfId="0" applyNumberFormat="1" applyFont="1" applyBorder="1" applyAlignment="1">
      <alignment horizontal="center" vertical="center" textRotation="90" wrapText="1"/>
    </xf>
    <xf numFmtId="49" fontId="28" fillId="10" borderId="15" xfId="0" applyNumberFormat="1" applyFont="1" applyFill="1" applyBorder="1" applyAlignment="1">
      <alignment horizontal="center" vertical="center" wrapText="1"/>
    </xf>
    <xf numFmtId="49" fontId="28" fillId="10" borderId="11" xfId="0" applyNumberFormat="1" applyFont="1" applyFill="1" applyBorder="1" applyAlignment="1">
      <alignment horizontal="center" vertical="center" wrapText="1"/>
    </xf>
    <xf numFmtId="0" fontId="0" fillId="0" borderId="0" xfId="0" applyAlignment="1">
      <alignment vertical="top" wrapText="1"/>
    </xf>
    <xf numFmtId="0" fontId="0" fillId="0" borderId="0" xfId="0" applyBorder="1" applyAlignment="1">
      <alignment horizontal="center"/>
    </xf>
    <xf numFmtId="0" fontId="3" fillId="0" borderId="7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8" xfId="0" applyFont="1" applyBorder="1" applyAlignment="1">
      <alignment horizontal="center" vertical="center" wrapText="1"/>
    </xf>
    <xf numFmtId="0" fontId="41" fillId="0" borderId="0" xfId="0" applyFont="1" applyAlignment="1">
      <alignment horizontal="left" vertical="top" wrapText="1"/>
    </xf>
    <xf numFmtId="0" fontId="42" fillId="0" borderId="0" xfId="0" applyFont="1" applyAlignment="1">
      <alignment horizontal="center"/>
    </xf>
    <xf numFmtId="0" fontId="5" fillId="0" borderId="7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4" xfId="0" applyFont="1" applyBorder="1" applyAlignment="1">
      <alignment horizontal="center" vertical="center" wrapText="1"/>
    </xf>
    <xf numFmtId="49" fontId="5" fillId="0" borderId="19"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4" fillId="2" borderId="33"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3" fillId="0" borderId="20" xfId="0" applyFont="1" applyBorder="1" applyAlignment="1">
      <alignment horizontal="center" vertical="center" textRotation="90" wrapText="1"/>
    </xf>
    <xf numFmtId="0" fontId="3" fillId="0" borderId="28" xfId="0" applyFont="1" applyBorder="1" applyAlignment="1">
      <alignment horizontal="center" vertical="center" textRotation="90" wrapText="1"/>
    </xf>
    <xf numFmtId="0" fontId="3" fillId="0" borderId="34" xfId="0" applyFont="1" applyBorder="1" applyAlignment="1">
      <alignment wrapText="1"/>
    </xf>
    <xf numFmtId="0" fontId="0" fillId="0" borderId="26" xfId="0" applyBorder="1" applyAlignment="1">
      <alignment wrapText="1"/>
    </xf>
    <xf numFmtId="0" fontId="0" fillId="0" borderId="14" xfId="0" applyBorder="1" applyAlignment="1">
      <alignment wrapText="1"/>
    </xf>
    <xf numFmtId="49" fontId="5" fillId="0" borderId="2" xfId="0" applyNumberFormat="1" applyFont="1" applyBorder="1" applyAlignment="1">
      <alignment horizontal="center" vertical="center" wrapText="1"/>
    </xf>
    <xf numFmtId="2" fontId="5" fillId="8" borderId="74" xfId="0" applyNumberFormat="1" applyFont="1" applyFill="1" applyBorder="1" applyAlignment="1">
      <alignment horizontal="center" vertical="center" wrapText="1"/>
    </xf>
    <xf numFmtId="2" fontId="5" fillId="8" borderId="29" xfId="0" applyNumberFormat="1"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44"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0" fillId="0" borderId="42" xfId="0" applyBorder="1" applyAlignment="1">
      <alignment horizontal="center" vertical="center" wrapText="1"/>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5" fillId="0" borderId="49" xfId="0" applyFont="1" applyBorder="1" applyAlignment="1">
      <alignment horizontal="center" vertical="center"/>
    </xf>
    <xf numFmtId="0" fontId="4" fillId="8" borderId="3" xfId="0" applyFont="1" applyFill="1" applyBorder="1" applyAlignment="1">
      <alignment horizontal="center"/>
    </xf>
    <xf numFmtId="0" fontId="4" fillId="8" borderId="34" xfId="0" applyFont="1" applyFill="1" applyBorder="1" applyAlignment="1">
      <alignment horizontal="center"/>
    </xf>
    <xf numFmtId="0" fontId="4" fillId="8" borderId="1" xfId="0" applyFont="1" applyFill="1" applyBorder="1" applyAlignment="1">
      <alignment horizontal="center"/>
    </xf>
    <xf numFmtId="0" fontId="4" fillId="8" borderId="15" xfId="0" applyFont="1" applyFill="1" applyBorder="1" applyAlignment="1">
      <alignment horizontal="center"/>
    </xf>
    <xf numFmtId="0" fontId="4" fillId="8" borderId="8" xfId="0" applyFont="1" applyFill="1" applyBorder="1" applyAlignment="1">
      <alignment horizontal="center"/>
    </xf>
    <xf numFmtId="0" fontId="4" fillId="8" borderId="20" xfId="0" applyFont="1" applyFill="1" applyBorder="1" applyAlignment="1">
      <alignment horizontal="center"/>
    </xf>
    <xf numFmtId="49" fontId="5" fillId="8" borderId="15" xfId="0" applyNumberFormat="1" applyFont="1" applyFill="1" applyBorder="1" applyAlignment="1">
      <alignment horizontal="center" vertical="center" wrapText="1"/>
    </xf>
    <xf numFmtId="0" fontId="5" fillId="8" borderId="37" xfId="0" applyFont="1" applyFill="1" applyBorder="1" applyAlignment="1">
      <alignment horizontal="center" vertical="center" wrapText="1"/>
    </xf>
    <xf numFmtId="0" fontId="5" fillId="0" borderId="19" xfId="0" applyFont="1" applyBorder="1" applyAlignment="1">
      <alignment horizontal="center" wrapTex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8" borderId="11" xfId="0" applyFont="1" applyFill="1" applyBorder="1" applyAlignment="1">
      <alignment horizontal="center" vertical="center"/>
    </xf>
    <xf numFmtId="0" fontId="5" fillId="0" borderId="5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28" fillId="8" borderId="19" xfId="0" applyFont="1" applyFill="1" applyBorder="1" applyAlignment="1">
      <alignment horizontal="center" vertical="center"/>
    </xf>
    <xf numFmtId="0" fontId="28" fillId="8" borderId="11" xfId="0" applyFont="1" applyFill="1" applyBorder="1" applyAlignment="1">
      <alignment horizontal="center" vertical="center"/>
    </xf>
    <xf numFmtId="0" fontId="28" fillId="0" borderId="53"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5" fillId="0" borderId="53"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44" xfId="0" applyFont="1" applyBorder="1" applyAlignment="1">
      <alignment horizontal="center" vertical="center" wrapText="1" shrinkToFit="1"/>
    </xf>
    <xf numFmtId="0" fontId="0" fillId="0" borderId="1" xfId="0" applyBorder="1" applyAlignment="1">
      <alignment horizontal="center" vertical="center" wrapText="1" shrinkToFit="1"/>
    </xf>
    <xf numFmtId="0" fontId="0" fillId="0" borderId="2" xfId="0" applyBorder="1" applyAlignment="1">
      <alignment horizontal="center" vertical="center" wrapText="1" shrinkToFit="1"/>
    </xf>
    <xf numFmtId="0" fontId="5"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5" fillId="0" borderId="53" xfId="0" applyFont="1" applyBorder="1" applyAlignment="1">
      <alignment horizontal="center" vertical="center" wrapText="1"/>
    </xf>
    <xf numFmtId="0" fontId="28" fillId="8" borderId="53" xfId="0" applyFont="1" applyFill="1" applyBorder="1" applyAlignment="1">
      <alignment horizontal="center" vertical="center" wrapText="1"/>
    </xf>
    <xf numFmtId="0" fontId="28" fillId="8" borderId="44" xfId="0" applyFont="1" applyFill="1" applyBorder="1" applyAlignment="1">
      <alignment horizontal="center" vertical="center" wrapText="1"/>
    </xf>
    <xf numFmtId="0" fontId="5" fillId="0" borderId="29" xfId="0" applyFont="1" applyBorder="1" applyAlignment="1">
      <alignment horizontal="center" vertical="center" wrapText="1" shrinkToFit="1"/>
    </xf>
    <xf numFmtId="0" fontId="5" fillId="5" borderId="39"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8"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5" xfId="0" applyFont="1" applyFill="1" applyBorder="1" applyAlignment="1">
      <alignment vertical="center" wrapText="1"/>
    </xf>
    <xf numFmtId="0" fontId="6" fillId="8" borderId="12" xfId="0" applyFont="1" applyFill="1" applyBorder="1" applyAlignment="1">
      <alignment horizontal="left" vertical="center" wrapText="1"/>
    </xf>
    <xf numFmtId="2" fontId="5" fillId="0" borderId="3" xfId="1" applyNumberFormat="1" applyFont="1" applyBorder="1" applyAlignment="1">
      <alignment horizontal="center" vertical="center" wrapText="1"/>
    </xf>
    <xf numFmtId="2" fontId="5" fillId="0" borderId="1" xfId="1" applyNumberFormat="1" applyFont="1" applyBorder="1" applyAlignment="1">
      <alignment horizontal="center" vertical="center" wrapText="1"/>
    </xf>
    <xf numFmtId="1" fontId="7" fillId="0" borderId="1" xfId="1" applyNumberFormat="1" applyBorder="1" applyAlignment="1">
      <alignment horizontal="center" vertical="center" wrapText="1"/>
    </xf>
    <xf numFmtId="2" fontId="5" fillId="0" borderId="8"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5" fillId="0" borderId="1" xfId="1" applyFont="1" applyBorder="1" applyAlignment="1">
      <alignment horizontal="center" vertical="center"/>
    </xf>
    <xf numFmtId="0" fontId="5" fillId="0" borderId="26" xfId="0" applyFont="1" applyBorder="1" applyAlignment="1">
      <alignment horizontal="center" vertical="center" wrapText="1" shrinkToFit="1"/>
    </xf>
    <xf numFmtId="0" fontId="5" fillId="0" borderId="4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9" xfId="1" applyFont="1" applyBorder="1" applyAlignment="1">
      <alignment horizontal="center" vertical="center" wrapText="1"/>
    </xf>
    <xf numFmtId="0" fontId="5" fillId="0" borderId="34" xfId="0" applyFont="1" applyBorder="1" applyAlignment="1">
      <alignment horizontal="center" wrapText="1"/>
    </xf>
    <xf numFmtId="0" fontId="5" fillId="0" borderId="26" xfId="0" applyFont="1" applyBorder="1" applyAlignment="1">
      <alignment horizontal="center" wrapText="1"/>
    </xf>
    <xf numFmtId="0" fontId="5" fillId="0" borderId="72" xfId="0" applyFont="1" applyBorder="1" applyAlignment="1">
      <alignment horizontal="center" wrapText="1"/>
    </xf>
    <xf numFmtId="0" fontId="5" fillId="0" borderId="37" xfId="0" applyFont="1" applyBorder="1" applyAlignment="1">
      <alignment horizontal="center" vertical="center"/>
    </xf>
    <xf numFmtId="0" fontId="0" fillId="8" borderId="11" xfId="0" applyFill="1" applyBorder="1" applyAlignment="1">
      <alignment horizontal="center" vertical="center" wrapText="1"/>
    </xf>
    <xf numFmtId="49" fontId="0" fillId="8" borderId="11" xfId="0" applyNumberFormat="1" applyFill="1" applyBorder="1" applyAlignment="1">
      <alignment horizontal="center" vertical="center" wrapText="1"/>
    </xf>
    <xf numFmtId="0" fontId="5" fillId="8" borderId="27" xfId="0" applyFont="1" applyFill="1" applyBorder="1" applyAlignment="1">
      <alignment horizontal="center" vertical="center" wrapText="1"/>
    </xf>
    <xf numFmtId="0" fontId="0" fillId="8" borderId="6" xfId="0" applyFill="1" applyBorder="1" applyAlignment="1">
      <alignment horizontal="center" vertical="center" wrapText="1"/>
    </xf>
    <xf numFmtId="49" fontId="5" fillId="8" borderId="15" xfId="0" applyNumberFormat="1" applyFont="1" applyFill="1" applyBorder="1" applyAlignment="1">
      <alignment horizontal="center" vertical="center"/>
    </xf>
    <xf numFmtId="49" fontId="5" fillId="8" borderId="11" xfId="0" applyNumberFormat="1" applyFont="1" applyFill="1" applyBorder="1" applyAlignment="1">
      <alignment horizontal="center" vertical="center"/>
    </xf>
    <xf numFmtId="12" fontId="5" fillId="0" borderId="15" xfId="0" applyNumberFormat="1" applyFont="1" applyBorder="1" applyAlignment="1">
      <alignment horizontal="center" vertical="center"/>
    </xf>
    <xf numFmtId="12" fontId="5" fillId="0" borderId="12" xfId="0" applyNumberFormat="1" applyFont="1" applyBorder="1" applyAlignment="1">
      <alignment horizontal="center" vertical="center"/>
    </xf>
    <xf numFmtId="12" fontId="5" fillId="0" borderId="49" xfId="0" applyNumberFormat="1" applyFont="1" applyBorder="1" applyAlignment="1">
      <alignment horizontal="center" vertical="center"/>
    </xf>
    <xf numFmtId="0" fontId="5" fillId="0" borderId="74"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72"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49" xfId="1" applyFont="1" applyBorder="1" applyAlignment="1">
      <alignment horizontal="center" vertical="center" wrapText="1"/>
    </xf>
    <xf numFmtId="49" fontId="5" fillId="0" borderId="19" xfId="1" applyNumberFormat="1" applyFont="1" applyBorder="1" applyAlignment="1">
      <alignment horizontal="center" vertical="center" wrapText="1"/>
    </xf>
    <xf numFmtId="49" fontId="5" fillId="0" borderId="49" xfId="1" applyNumberFormat="1" applyFont="1" applyBorder="1" applyAlignment="1">
      <alignment horizontal="center" vertical="center" wrapText="1"/>
    </xf>
    <xf numFmtId="0" fontId="5" fillId="0" borderId="28" xfId="1" applyFont="1" applyBorder="1" applyAlignment="1">
      <alignment horizontal="center" vertical="center"/>
    </xf>
    <xf numFmtId="0" fontId="5" fillId="0" borderId="37" xfId="1" applyFont="1" applyBorder="1" applyAlignment="1">
      <alignment horizontal="center" vertical="center"/>
    </xf>
    <xf numFmtId="0" fontId="5" fillId="0" borderId="34" xfId="1" applyFont="1" applyBorder="1" applyAlignment="1">
      <alignment horizontal="center" vertical="center" wrapText="1"/>
    </xf>
    <xf numFmtId="49" fontId="7" fillId="0" borderId="49" xfId="1" applyNumberFormat="1" applyBorder="1" applyAlignment="1">
      <alignment horizontal="center" vertical="center" wrapText="1"/>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5" fillId="0" borderId="49" xfId="1" applyFont="1" applyBorder="1" applyAlignment="1">
      <alignment horizontal="center" vertical="center"/>
    </xf>
    <xf numFmtId="0" fontId="5" fillId="0" borderId="34" xfId="0"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8" xfId="1" applyNumberFormat="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2" fontId="5" fillId="0" borderId="1" xfId="1" applyNumberFormat="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49" fontId="5" fillId="0" borderId="2" xfId="1" applyNumberFormat="1" applyFont="1" applyBorder="1" applyAlignment="1">
      <alignment horizontal="center" vertical="center" wrapText="1"/>
    </xf>
    <xf numFmtId="2" fontId="5" fillId="0" borderId="3" xfId="1" applyNumberFormat="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42" xfId="1" applyFont="1" applyBorder="1" applyAlignment="1">
      <alignment horizontal="center" vertical="center" wrapText="1"/>
    </xf>
    <xf numFmtId="49" fontId="5" fillId="0" borderId="13" xfId="0" applyNumberFormat="1" applyFont="1" applyBorder="1" applyAlignment="1">
      <alignment horizontal="center" vertical="center"/>
    </xf>
    <xf numFmtId="0" fontId="5" fillId="0" borderId="8"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8" borderId="74"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14" xfId="1" applyFont="1" applyFill="1" applyBorder="1" applyAlignment="1">
      <alignment horizontal="center" vertical="center" wrapText="1"/>
    </xf>
    <xf numFmtId="0" fontId="5" fillId="8" borderId="19" xfId="1" applyFont="1" applyFill="1" applyBorder="1" applyAlignment="1">
      <alignment horizontal="center" vertical="center" wrapText="1"/>
    </xf>
    <xf numFmtId="0" fontId="5" fillId="8" borderId="12" xfId="1" applyFont="1" applyFill="1" applyBorder="1" applyAlignment="1">
      <alignment horizontal="center" vertical="center" wrapText="1"/>
    </xf>
    <xf numFmtId="0" fontId="5" fillId="8" borderId="11" xfId="1" applyFont="1" applyFill="1" applyBorder="1" applyAlignment="1">
      <alignment horizontal="center" vertical="center" wrapText="1"/>
    </xf>
    <xf numFmtId="49" fontId="5" fillId="8" borderId="19" xfId="1" applyNumberFormat="1" applyFont="1" applyFill="1" applyBorder="1" applyAlignment="1">
      <alignment horizontal="center" vertical="center" wrapText="1"/>
    </xf>
    <xf numFmtId="49" fontId="5" fillId="8" borderId="12" xfId="1" applyNumberFormat="1" applyFont="1" applyFill="1" applyBorder="1" applyAlignment="1">
      <alignment horizontal="center" vertical="center" wrapText="1"/>
    </xf>
    <xf numFmtId="49" fontId="5" fillId="8" borderId="11" xfId="1" applyNumberFormat="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8" borderId="6" xfId="1" applyFont="1" applyFill="1" applyBorder="1" applyAlignment="1">
      <alignment horizontal="center" vertical="center" wrapText="1"/>
    </xf>
    <xf numFmtId="0" fontId="28" fillId="8" borderId="15" xfId="1" applyFont="1" applyFill="1" applyBorder="1" applyAlignment="1">
      <alignment horizontal="center" vertical="center" wrapText="1"/>
    </xf>
    <xf numFmtId="0" fontId="28" fillId="8" borderId="12" xfId="1" applyFont="1" applyFill="1" applyBorder="1" applyAlignment="1">
      <alignment horizontal="center" vertical="center" wrapText="1"/>
    </xf>
    <xf numFmtId="0" fontId="28" fillId="8" borderId="49" xfId="1" applyFont="1" applyFill="1" applyBorder="1" applyAlignment="1">
      <alignment horizontal="center" vertical="center" wrapText="1"/>
    </xf>
    <xf numFmtId="0" fontId="5" fillId="8" borderId="15" xfId="1" applyFont="1" applyFill="1" applyBorder="1" applyAlignment="1">
      <alignment horizontal="center" vertical="center" wrapText="1"/>
    </xf>
    <xf numFmtId="0" fontId="7" fillId="8" borderId="12" xfId="1" applyFill="1" applyBorder="1" applyAlignment="1">
      <alignment horizontal="center" vertical="center" wrapText="1"/>
    </xf>
    <xf numFmtId="0" fontId="7" fillId="8" borderId="49" xfId="1" applyFill="1" applyBorder="1" applyAlignment="1">
      <alignment horizontal="center" vertical="center" wrapText="1"/>
    </xf>
    <xf numFmtId="49" fontId="5" fillId="8" borderId="15" xfId="1" applyNumberFormat="1" applyFont="1" applyFill="1" applyBorder="1" applyAlignment="1">
      <alignment horizontal="center" vertical="center" wrapText="1"/>
    </xf>
    <xf numFmtId="49" fontId="5" fillId="8" borderId="49" xfId="1" applyNumberFormat="1" applyFont="1" applyFill="1" applyBorder="1" applyAlignment="1">
      <alignment horizontal="center" vertical="center" wrapText="1"/>
    </xf>
    <xf numFmtId="0" fontId="5" fillId="8" borderId="20" xfId="1" applyFont="1" applyFill="1" applyBorder="1" applyAlignment="1">
      <alignment horizontal="center" vertical="center" wrapText="1"/>
    </xf>
    <xf numFmtId="0" fontId="7" fillId="8" borderId="28" xfId="1" applyFill="1" applyBorder="1" applyAlignment="1">
      <alignment horizontal="center" vertical="center" wrapText="1"/>
    </xf>
    <xf numFmtId="0" fontId="7" fillId="8" borderId="37" xfId="1" applyFill="1" applyBorder="1" applyAlignment="1">
      <alignment horizontal="center" vertical="center" wrapText="1"/>
    </xf>
    <xf numFmtId="2" fontId="5" fillId="0" borderId="8" xfId="0" applyNumberFormat="1" applyFont="1" applyBorder="1" applyAlignment="1">
      <alignment horizontal="center" vertical="center" wrapText="1"/>
    </xf>
    <xf numFmtId="0" fontId="7" fillId="0" borderId="14" xfId="1" applyBorder="1" applyAlignment="1">
      <alignment horizontal="center" vertical="center" wrapText="1"/>
    </xf>
  </cellXfs>
  <cellStyles count="3">
    <cellStyle name="Įprastas" xfId="0" builtinId="0"/>
    <cellStyle name="Įprastas 2" xfId="1"/>
    <cellStyle name="Procentai 4" xfId="2"/>
  </cellStyles>
  <dxfs count="0"/>
  <tableStyles count="0" defaultTableStyle="TableStyleMedium9" defaultPivotStyle="PivotStyleLight16"/>
  <colors>
    <mruColors>
      <color rgb="FFCCFFCC"/>
      <color rgb="FFECF2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paskeviciene\AppData\Local\Microsoft\Windows\Temporary%20Internet%20Files\Content.Outlook\Z7RQAID6\2018-03%20%20Administracijos%20veiklos%20plana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ISTRACIJA"/>
    </sheetNames>
    <sheetDataSet>
      <sheetData sheetId="0" refreshError="1">
        <row r="38">
          <cell r="L38" t="str">
            <v>Projekto įgyvendinimas</v>
          </cell>
          <cell r="P38" t="str">
            <v>I-IV</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06"/>
  <sheetViews>
    <sheetView tabSelected="1" zoomScale="115" zoomScaleNormal="115" workbookViewId="0">
      <selection activeCell="T7" sqref="T7"/>
    </sheetView>
  </sheetViews>
  <sheetFormatPr defaultRowHeight="12.75" x14ac:dyDescent="0.2"/>
  <cols>
    <col min="1" max="2" width="3.28515625" customWidth="1"/>
    <col min="3" max="3" width="2.85546875" customWidth="1"/>
    <col min="4" max="4" width="23.140625" customWidth="1"/>
    <col min="5" max="5" width="4.42578125" style="12" customWidth="1"/>
    <col min="6" max="6" width="8.5703125" style="13" customWidth="1"/>
    <col min="7" max="7" width="4.7109375" style="9" customWidth="1"/>
    <col min="8" max="8" width="7.28515625" customWidth="1"/>
    <col min="9" max="9" width="7.85546875" customWidth="1"/>
    <col min="10" max="11" width="6.42578125" customWidth="1"/>
    <col min="12" max="12" width="20.28515625" customWidth="1"/>
    <col min="13" max="13" width="16.42578125" customWidth="1"/>
    <col min="14" max="14" width="12" customWidth="1"/>
    <col min="15" max="15" width="12.5703125" customWidth="1"/>
    <col min="16" max="16" width="8" customWidth="1"/>
  </cols>
  <sheetData>
    <row r="1" spans="1:16" x14ac:dyDescent="0.2">
      <c r="M1" s="1637" t="s">
        <v>1073</v>
      </c>
      <c r="N1" s="1637"/>
      <c r="O1" s="1637"/>
    </row>
    <row r="2" spans="1:16" ht="10.5" customHeight="1" x14ac:dyDescent="0.2">
      <c r="I2" s="1629"/>
      <c r="J2" s="1629"/>
      <c r="K2" s="1629"/>
      <c r="M2" s="1637"/>
      <c r="N2" s="1637"/>
      <c r="O2" s="1637"/>
    </row>
    <row r="3" spans="1:16" ht="55.5" customHeight="1" x14ac:dyDescent="0.25">
      <c r="A3" s="661"/>
      <c r="B3" s="662"/>
      <c r="C3" s="662"/>
      <c r="D3" s="662"/>
      <c r="E3" s="662"/>
      <c r="F3" s="662"/>
      <c r="G3" s="662"/>
      <c r="H3" s="663"/>
      <c r="I3" s="663"/>
      <c r="J3" s="663"/>
      <c r="K3" s="663"/>
      <c r="M3" s="1637"/>
      <c r="N3" s="1637"/>
      <c r="O3" s="1637"/>
    </row>
    <row r="4" spans="1:16" ht="18" customHeight="1" x14ac:dyDescent="0.25">
      <c r="A4" s="1638" t="s">
        <v>692</v>
      </c>
      <c r="B4" s="1638"/>
      <c r="C4" s="1638"/>
      <c r="D4" s="1638"/>
      <c r="E4" s="1638"/>
      <c r="F4" s="1638"/>
      <c r="G4" s="1638"/>
      <c r="H4" s="1638"/>
      <c r="I4" s="1638"/>
      <c r="J4" s="1638"/>
      <c r="K4" s="1638"/>
      <c r="L4" s="1638"/>
      <c r="M4" s="1638"/>
      <c r="N4" s="1638"/>
    </row>
    <row r="5" spans="1:16" ht="10.5" customHeight="1" x14ac:dyDescent="0.2">
      <c r="I5" s="1629"/>
      <c r="J5" s="1629"/>
      <c r="K5" s="1629"/>
    </row>
    <row r="6" spans="1:16" ht="13.5" thickBot="1" x14ac:dyDescent="0.25">
      <c r="E6"/>
      <c r="G6" s="15"/>
      <c r="H6" s="1630"/>
      <c r="I6" s="1630"/>
      <c r="J6" s="1630"/>
      <c r="K6" s="1630"/>
    </row>
    <row r="7" spans="1:16" s="1" customFormat="1" ht="33.75" customHeight="1" x14ac:dyDescent="0.2">
      <c r="A7" s="1611" t="s">
        <v>36</v>
      </c>
      <c r="B7" s="1621" t="s">
        <v>37</v>
      </c>
      <c r="C7" s="1621" t="s">
        <v>38</v>
      </c>
      <c r="D7" s="1623" t="s">
        <v>51</v>
      </c>
      <c r="E7" s="1625" t="s">
        <v>50</v>
      </c>
      <c r="F7" s="1611" t="s">
        <v>39</v>
      </c>
      <c r="G7" s="1611" t="s">
        <v>40</v>
      </c>
      <c r="H7" s="1613" t="s">
        <v>1072</v>
      </c>
      <c r="I7" s="1614"/>
      <c r="J7" s="1614"/>
      <c r="K7" s="1615"/>
      <c r="L7" s="1623" t="s">
        <v>686</v>
      </c>
      <c r="M7" s="1613" t="s">
        <v>687</v>
      </c>
      <c r="N7" s="1614"/>
      <c r="O7" s="1631" t="s">
        <v>688</v>
      </c>
      <c r="P7" s="1611" t="s">
        <v>689</v>
      </c>
    </row>
    <row r="8" spans="1:16" s="1" customFormat="1" ht="14.25" customHeight="1" x14ac:dyDescent="0.2">
      <c r="A8" s="1612"/>
      <c r="B8" s="1622"/>
      <c r="C8" s="1622"/>
      <c r="D8" s="1624"/>
      <c r="E8" s="1626"/>
      <c r="F8" s="1612"/>
      <c r="G8" s="1612"/>
      <c r="H8" s="1616" t="s">
        <v>42</v>
      </c>
      <c r="I8" s="1618" t="s">
        <v>49</v>
      </c>
      <c r="J8" s="1619"/>
      <c r="K8" s="1620"/>
      <c r="L8" s="1624"/>
      <c r="M8" s="1633" t="s">
        <v>690</v>
      </c>
      <c r="N8" s="1635" t="s">
        <v>691</v>
      </c>
      <c r="O8" s="1632"/>
      <c r="P8" s="1612"/>
    </row>
    <row r="9" spans="1:16" s="1" customFormat="1" ht="17.25" customHeight="1" x14ac:dyDescent="0.2">
      <c r="A9" s="1612"/>
      <c r="B9" s="1622"/>
      <c r="C9" s="1622"/>
      <c r="D9" s="1624"/>
      <c r="E9" s="1626"/>
      <c r="F9" s="1612"/>
      <c r="G9" s="1612"/>
      <c r="H9" s="1617"/>
      <c r="I9" s="623" t="s">
        <v>41</v>
      </c>
      <c r="J9" s="623"/>
      <c r="K9" s="1647" t="s">
        <v>43</v>
      </c>
      <c r="L9" s="1624"/>
      <c r="M9" s="1634"/>
      <c r="N9" s="1636"/>
      <c r="O9" s="1632"/>
      <c r="P9" s="1612"/>
    </row>
    <row r="10" spans="1:16" s="1" customFormat="1" ht="83.25" customHeight="1" thickBot="1" x14ac:dyDescent="0.25">
      <c r="A10" s="1612"/>
      <c r="B10" s="1622"/>
      <c r="C10" s="1622"/>
      <c r="D10" s="1624"/>
      <c r="E10" s="1626"/>
      <c r="F10" s="1612"/>
      <c r="G10" s="1612"/>
      <c r="H10" s="1617"/>
      <c r="I10" s="133" t="s">
        <v>42</v>
      </c>
      <c r="J10" s="134" t="s">
        <v>44</v>
      </c>
      <c r="K10" s="1648"/>
      <c r="L10" s="1624"/>
      <c r="M10" s="1634"/>
      <c r="N10" s="1636"/>
      <c r="O10" s="1632"/>
      <c r="P10" s="1612"/>
    </row>
    <row r="11" spans="1:16" s="4" customFormat="1" ht="21.75" customHeight="1" thickBot="1" x14ac:dyDescent="0.25">
      <c r="A11" s="648" t="s">
        <v>52</v>
      </c>
      <c r="B11" s="649"/>
      <c r="C11" s="649"/>
      <c r="D11" s="649"/>
      <c r="E11" s="649"/>
      <c r="F11" s="649"/>
      <c r="G11" s="649"/>
      <c r="H11" s="649"/>
      <c r="I11" s="649"/>
      <c r="J11" s="649"/>
      <c r="K11" s="649"/>
      <c r="L11" s="650"/>
      <c r="M11" s="650"/>
      <c r="N11" s="650"/>
      <c r="O11" s="650"/>
      <c r="P11" s="651"/>
    </row>
    <row r="12" spans="1:16" s="4" customFormat="1" ht="18.75" customHeight="1" thickBot="1" x14ac:dyDescent="0.25">
      <c r="A12" s="1296" t="s">
        <v>72</v>
      </c>
      <c r="B12" s="1297"/>
      <c r="C12" s="1297"/>
      <c r="D12" s="1297"/>
      <c r="E12" s="1297"/>
      <c r="F12" s="1297"/>
      <c r="G12" s="1297"/>
      <c r="H12" s="1297"/>
      <c r="I12" s="1297"/>
      <c r="J12" s="1297"/>
      <c r="K12" s="1297"/>
      <c r="L12" s="652"/>
      <c r="M12" s="652"/>
      <c r="N12" s="652"/>
      <c r="O12" s="652"/>
      <c r="P12" s="653"/>
    </row>
    <row r="13" spans="1:16" s="3" customFormat="1" ht="18" customHeight="1" thickBot="1" x14ac:dyDescent="0.25">
      <c r="A13" s="654">
        <v>1</v>
      </c>
      <c r="B13" s="1645" t="s">
        <v>53</v>
      </c>
      <c r="C13" s="1646"/>
      <c r="D13" s="1646"/>
      <c r="E13" s="1646"/>
      <c r="F13" s="1646"/>
      <c r="G13" s="1646"/>
      <c r="H13" s="1646"/>
      <c r="I13" s="1646"/>
      <c r="J13" s="1646"/>
      <c r="K13" s="1646"/>
      <c r="L13" s="655"/>
      <c r="M13" s="655"/>
      <c r="N13" s="655"/>
      <c r="O13" s="655"/>
      <c r="P13" s="656"/>
    </row>
    <row r="14" spans="1:16" s="3" customFormat="1" ht="21.75" customHeight="1" thickBot="1" x14ac:dyDescent="0.25">
      <c r="A14" s="657">
        <v>1</v>
      </c>
      <c r="B14" s="658">
        <v>1</v>
      </c>
      <c r="C14" s="1395" t="s">
        <v>78</v>
      </c>
      <c r="D14" s="1396"/>
      <c r="E14" s="1396"/>
      <c r="F14" s="1396"/>
      <c r="G14" s="1396"/>
      <c r="H14" s="1334"/>
      <c r="I14" s="1334"/>
      <c r="J14" s="1334"/>
      <c r="K14" s="1334"/>
      <c r="L14" s="659"/>
      <c r="M14" s="659"/>
      <c r="N14" s="659"/>
      <c r="O14" s="659"/>
      <c r="P14" s="660"/>
    </row>
    <row r="15" spans="1:16" s="1" customFormat="1" ht="13.5" customHeight="1" x14ac:dyDescent="0.2">
      <c r="A15" s="1298">
        <v>1</v>
      </c>
      <c r="B15" s="1002">
        <v>1</v>
      </c>
      <c r="C15" s="960">
        <v>1</v>
      </c>
      <c r="D15" s="1312" t="s">
        <v>498</v>
      </c>
      <c r="E15" s="1592" t="s">
        <v>562</v>
      </c>
      <c r="F15" s="138" t="s">
        <v>89</v>
      </c>
      <c r="G15" s="224" t="s">
        <v>80</v>
      </c>
      <c r="H15" s="517">
        <f>SUM(I15,K15)</f>
        <v>275.60000000000002</v>
      </c>
      <c r="I15" s="518"/>
      <c r="J15" s="518"/>
      <c r="K15" s="519">
        <v>275.60000000000002</v>
      </c>
      <c r="L15" s="1639" t="s">
        <v>906</v>
      </c>
      <c r="M15" s="1355" t="s">
        <v>907</v>
      </c>
      <c r="N15" s="1642" t="s">
        <v>96</v>
      </c>
      <c r="O15" s="1355" t="s">
        <v>905</v>
      </c>
      <c r="P15" s="1643" t="s">
        <v>718</v>
      </c>
    </row>
    <row r="16" spans="1:16" s="1" customFormat="1" ht="13.5" customHeight="1" x14ac:dyDescent="0.2">
      <c r="A16" s="1298"/>
      <c r="B16" s="1003"/>
      <c r="C16" s="960"/>
      <c r="D16" s="1312"/>
      <c r="E16" s="1593"/>
      <c r="F16" s="138" t="s">
        <v>89</v>
      </c>
      <c r="G16" s="197" t="s">
        <v>74</v>
      </c>
      <c r="H16" s="140">
        <f>SUM(I16,K16)</f>
        <v>1780.1</v>
      </c>
      <c r="I16" s="887"/>
      <c r="J16" s="887"/>
      <c r="K16" s="499">
        <v>1780.1</v>
      </c>
      <c r="L16" s="1640"/>
      <c r="M16" s="1005"/>
      <c r="N16" s="1057"/>
      <c r="O16" s="1005"/>
      <c r="P16" s="941"/>
    </row>
    <row r="17" spans="1:16" s="1" customFormat="1" ht="13.5" customHeight="1" thickBot="1" x14ac:dyDescent="0.25">
      <c r="A17" s="1298"/>
      <c r="B17" s="1003"/>
      <c r="C17" s="960"/>
      <c r="D17" s="1312"/>
      <c r="E17" s="1593"/>
      <c r="F17" s="138" t="s">
        <v>89</v>
      </c>
      <c r="G17" s="401" t="s">
        <v>106</v>
      </c>
      <c r="H17" s="140">
        <f>SUM(I17,K17)</f>
        <v>158.19999999999999</v>
      </c>
      <c r="I17" s="887"/>
      <c r="J17" s="887"/>
      <c r="K17" s="499">
        <v>158.19999999999999</v>
      </c>
      <c r="L17" s="1640"/>
      <c r="M17" s="1005"/>
      <c r="N17" s="1057"/>
      <c r="O17" s="1005"/>
      <c r="P17" s="941"/>
    </row>
    <row r="18" spans="1:16" s="1" customFormat="1" ht="13.5" customHeight="1" thickBot="1" x14ac:dyDescent="0.25">
      <c r="A18" s="1298"/>
      <c r="B18" s="1004"/>
      <c r="C18" s="960"/>
      <c r="D18" s="1312"/>
      <c r="E18" s="1593"/>
      <c r="F18" s="1012" t="s">
        <v>48</v>
      </c>
      <c r="G18" s="1013"/>
      <c r="H18" s="842">
        <f t="shared" ref="H18:K18" si="0">H15+H16+H17</f>
        <v>2213.8999999999996</v>
      </c>
      <c r="I18" s="847">
        <f t="shared" si="0"/>
        <v>0</v>
      </c>
      <c r="J18" s="847">
        <f t="shared" si="0"/>
        <v>0</v>
      </c>
      <c r="K18" s="848">
        <f t="shared" si="0"/>
        <v>2213.8999999999996</v>
      </c>
      <c r="L18" s="1641"/>
      <c r="M18" s="939"/>
      <c r="N18" s="1058"/>
      <c r="O18" s="939"/>
      <c r="P18" s="1644"/>
    </row>
    <row r="19" spans="1:16" s="1" customFormat="1" ht="17.25" hidden="1" customHeight="1" x14ac:dyDescent="0.2">
      <c r="A19" s="1298">
        <v>1</v>
      </c>
      <c r="B19" s="1198">
        <v>1</v>
      </c>
      <c r="C19" s="960">
        <v>2</v>
      </c>
      <c r="D19" s="1587" t="s">
        <v>98</v>
      </c>
      <c r="E19" s="1592" t="s">
        <v>187</v>
      </c>
      <c r="F19" s="145" t="s">
        <v>90</v>
      </c>
      <c r="G19" s="402" t="s">
        <v>73</v>
      </c>
      <c r="H19" s="904">
        <f>SUM(I19,K19)</f>
        <v>0</v>
      </c>
      <c r="I19" s="902"/>
      <c r="J19" s="902"/>
      <c r="K19" s="905"/>
      <c r="L19" s="1649"/>
      <c r="M19" s="664"/>
      <c r="N19" s="664"/>
      <c r="O19" s="664"/>
      <c r="P19" s="665"/>
    </row>
    <row r="20" spans="1:16" s="1" customFormat="1" ht="23.25" hidden="1" customHeight="1" x14ac:dyDescent="0.2">
      <c r="A20" s="1298"/>
      <c r="B20" s="1198"/>
      <c r="C20" s="960"/>
      <c r="D20" s="1587"/>
      <c r="E20" s="1593"/>
      <c r="F20" s="1590" t="s">
        <v>48</v>
      </c>
      <c r="G20" s="1591"/>
      <c r="H20" s="842">
        <f t="shared" ref="H20:K20" si="1">H19</f>
        <v>0</v>
      </c>
      <c r="I20" s="847">
        <f t="shared" si="1"/>
        <v>0</v>
      </c>
      <c r="J20" s="847">
        <f t="shared" si="1"/>
        <v>0</v>
      </c>
      <c r="K20" s="848">
        <f t="shared" si="1"/>
        <v>0</v>
      </c>
      <c r="L20" s="1650"/>
      <c r="M20" s="664"/>
      <c r="N20" s="664"/>
      <c r="O20" s="664"/>
      <c r="P20" s="665"/>
    </row>
    <row r="21" spans="1:16" s="1" customFormat="1" ht="15.95" hidden="1" customHeight="1" x14ac:dyDescent="0.2">
      <c r="A21" s="999">
        <v>1</v>
      </c>
      <c r="B21" s="1002">
        <v>1</v>
      </c>
      <c r="C21" s="938">
        <v>3</v>
      </c>
      <c r="D21" s="1288" t="s">
        <v>81</v>
      </c>
      <c r="E21" s="1232" t="s">
        <v>30</v>
      </c>
      <c r="F21" s="199" t="s">
        <v>91</v>
      </c>
      <c r="G21" s="403" t="s">
        <v>73</v>
      </c>
      <c r="H21" s="140">
        <f>SUM(I21,K21)</f>
        <v>0</v>
      </c>
      <c r="I21" s="887">
        <v>0</v>
      </c>
      <c r="J21" s="887"/>
      <c r="K21" s="499"/>
      <c r="L21" s="1650"/>
      <c r="M21" s="664"/>
      <c r="N21" s="664"/>
      <c r="O21" s="664"/>
      <c r="P21" s="665"/>
    </row>
    <row r="22" spans="1:16" s="1" customFormat="1" ht="15.75" hidden="1" customHeight="1" x14ac:dyDescent="0.2">
      <c r="A22" s="1000"/>
      <c r="B22" s="1003"/>
      <c r="C22" s="1005"/>
      <c r="D22" s="1289"/>
      <c r="E22" s="1393"/>
      <c r="F22" s="202" t="s">
        <v>91</v>
      </c>
      <c r="G22" s="400" t="s">
        <v>74</v>
      </c>
      <c r="H22" s="140">
        <f>SUM(I22,K22)</f>
        <v>0</v>
      </c>
      <c r="I22" s="887">
        <v>0</v>
      </c>
      <c r="J22" s="887"/>
      <c r="K22" s="499"/>
      <c r="L22" s="1651"/>
      <c r="M22" s="664"/>
      <c r="N22" s="664"/>
      <c r="O22" s="664"/>
      <c r="P22" s="665"/>
    </row>
    <row r="23" spans="1:16" s="1" customFormat="1" ht="14.25" hidden="1" customHeight="1" x14ac:dyDescent="0.2">
      <c r="A23" s="1001"/>
      <c r="B23" s="1004"/>
      <c r="C23" s="939"/>
      <c r="D23" s="1290"/>
      <c r="E23" s="1233"/>
      <c r="F23" s="1012" t="s">
        <v>48</v>
      </c>
      <c r="G23" s="1013"/>
      <c r="H23" s="842">
        <f t="shared" ref="H23:K23" si="2">H21+H22</f>
        <v>0</v>
      </c>
      <c r="I23" s="847">
        <f t="shared" si="2"/>
        <v>0</v>
      </c>
      <c r="J23" s="847">
        <f t="shared" si="2"/>
        <v>0</v>
      </c>
      <c r="K23" s="848">
        <f t="shared" si="2"/>
        <v>0</v>
      </c>
      <c r="L23" s="1649"/>
      <c r="M23" s="664"/>
      <c r="N23" s="664"/>
      <c r="O23" s="664"/>
      <c r="P23" s="665"/>
    </row>
    <row r="24" spans="1:16" s="1" customFormat="1" ht="3" hidden="1" customHeight="1" x14ac:dyDescent="0.2">
      <c r="A24" s="999">
        <v>1</v>
      </c>
      <c r="B24" s="1002">
        <v>1</v>
      </c>
      <c r="C24" s="938">
        <v>4</v>
      </c>
      <c r="D24" s="1288" t="s">
        <v>94</v>
      </c>
      <c r="E24" s="1627" t="s">
        <v>464</v>
      </c>
      <c r="F24" s="244" t="s">
        <v>92</v>
      </c>
      <c r="G24" s="404" t="s">
        <v>74</v>
      </c>
      <c r="H24" s="501">
        <f>SUM(I24,K24)</f>
        <v>0</v>
      </c>
      <c r="I24" s="502"/>
      <c r="J24" s="502"/>
      <c r="K24" s="503"/>
      <c r="L24" s="1650"/>
      <c r="M24" s="664"/>
      <c r="N24" s="664"/>
      <c r="O24" s="664"/>
      <c r="P24" s="665"/>
    </row>
    <row r="25" spans="1:16" s="1" customFormat="1" ht="12" hidden="1" customHeight="1" x14ac:dyDescent="0.2">
      <c r="A25" s="1001"/>
      <c r="B25" s="1004"/>
      <c r="C25" s="939"/>
      <c r="D25" s="1290"/>
      <c r="E25" s="1628"/>
      <c r="F25" s="1586" t="s">
        <v>48</v>
      </c>
      <c r="G25" s="1013"/>
      <c r="H25" s="842">
        <f t="shared" ref="H25:K25" si="3">H24</f>
        <v>0</v>
      </c>
      <c r="I25" s="847">
        <f t="shared" si="3"/>
        <v>0</v>
      </c>
      <c r="J25" s="847">
        <f t="shared" si="3"/>
        <v>0</v>
      </c>
      <c r="K25" s="848">
        <f t="shared" si="3"/>
        <v>0</v>
      </c>
      <c r="L25" s="1650"/>
      <c r="M25" s="664"/>
      <c r="N25" s="664"/>
      <c r="O25" s="664"/>
      <c r="P25" s="665"/>
    </row>
    <row r="26" spans="1:16" s="1" customFormat="1" ht="15.95" hidden="1" customHeight="1" x14ac:dyDescent="0.2">
      <c r="A26" s="999">
        <v>1</v>
      </c>
      <c r="B26" s="1002">
        <v>1</v>
      </c>
      <c r="C26" s="938">
        <v>5</v>
      </c>
      <c r="D26" s="1288" t="s">
        <v>99</v>
      </c>
      <c r="E26" s="1232">
        <v>7</v>
      </c>
      <c r="F26" s="245" t="s">
        <v>91</v>
      </c>
      <c r="G26" s="514" t="s">
        <v>73</v>
      </c>
      <c r="H26" s="140">
        <f>I26+K26</f>
        <v>0</v>
      </c>
      <c r="I26" s="887">
        <v>0</v>
      </c>
      <c r="J26" s="887"/>
      <c r="K26" s="499"/>
      <c r="L26" s="1651"/>
      <c r="M26" s="664"/>
      <c r="N26" s="664"/>
      <c r="O26" s="664"/>
      <c r="P26" s="665"/>
    </row>
    <row r="27" spans="1:16" s="1" customFormat="1" ht="15.95" hidden="1" customHeight="1" x14ac:dyDescent="0.2">
      <c r="A27" s="1001"/>
      <c r="B27" s="1004"/>
      <c r="C27" s="939"/>
      <c r="D27" s="1290"/>
      <c r="E27" s="1233"/>
      <c r="F27" s="1012" t="s">
        <v>48</v>
      </c>
      <c r="G27" s="1013"/>
      <c r="H27" s="842">
        <f>H26</f>
        <v>0</v>
      </c>
      <c r="I27" s="847">
        <v>0</v>
      </c>
      <c r="J27" s="847"/>
      <c r="K27" s="848"/>
      <c r="L27" s="1649"/>
      <c r="M27" s="664"/>
      <c r="N27" s="664"/>
      <c r="O27" s="664"/>
      <c r="P27" s="665"/>
    </row>
    <row r="28" spans="1:16" s="1" customFormat="1" ht="15.95" hidden="1" customHeight="1" x14ac:dyDescent="0.2">
      <c r="A28" s="1401">
        <v>1</v>
      </c>
      <c r="B28" s="1404">
        <v>1</v>
      </c>
      <c r="C28" s="1407">
        <v>6</v>
      </c>
      <c r="D28" s="1288" t="s">
        <v>385</v>
      </c>
      <c r="E28" s="1232" t="s">
        <v>30</v>
      </c>
      <c r="F28" s="199" t="s">
        <v>91</v>
      </c>
      <c r="G28" s="403" t="s">
        <v>73</v>
      </c>
      <c r="H28" s="140">
        <f>SUM(I28+K28)</f>
        <v>0</v>
      </c>
      <c r="I28" s="887">
        <v>0</v>
      </c>
      <c r="J28" s="887"/>
      <c r="K28" s="499">
        <v>0</v>
      </c>
      <c r="L28" s="1650"/>
      <c r="M28" s="664"/>
      <c r="N28" s="664"/>
      <c r="O28" s="664"/>
      <c r="P28" s="665"/>
    </row>
    <row r="29" spans="1:16" s="1" customFormat="1" ht="15.95" hidden="1" customHeight="1" x14ac:dyDescent="0.2">
      <c r="A29" s="1402"/>
      <c r="B29" s="1405"/>
      <c r="C29" s="1408"/>
      <c r="D29" s="1289"/>
      <c r="E29" s="1393"/>
      <c r="F29" s="138" t="s">
        <v>91</v>
      </c>
      <c r="G29" s="139" t="s">
        <v>74</v>
      </c>
      <c r="H29" s="140">
        <f>SUM(I29+K29)</f>
        <v>0</v>
      </c>
      <c r="I29" s="887">
        <v>0</v>
      </c>
      <c r="J29" s="887"/>
      <c r="K29" s="499">
        <v>0</v>
      </c>
      <c r="L29" s="1650"/>
      <c r="M29" s="664"/>
      <c r="N29" s="664"/>
      <c r="O29" s="664"/>
      <c r="P29" s="665"/>
    </row>
    <row r="30" spans="1:16" s="1" customFormat="1" ht="15.95" hidden="1" customHeight="1" x14ac:dyDescent="0.2">
      <c r="A30" s="1403"/>
      <c r="B30" s="1406"/>
      <c r="C30" s="1412"/>
      <c r="D30" s="1290"/>
      <c r="E30" s="1233"/>
      <c r="F30" s="1012" t="s">
        <v>48</v>
      </c>
      <c r="G30" s="1013"/>
      <c r="H30" s="842">
        <f t="shared" ref="H30:K30" si="4">H28+H29</f>
        <v>0</v>
      </c>
      <c r="I30" s="847">
        <f t="shared" si="4"/>
        <v>0</v>
      </c>
      <c r="J30" s="847">
        <f t="shared" si="4"/>
        <v>0</v>
      </c>
      <c r="K30" s="848">
        <f t="shared" si="4"/>
        <v>0</v>
      </c>
      <c r="L30" s="1651"/>
      <c r="M30" s="664"/>
      <c r="N30" s="664"/>
      <c r="O30" s="664"/>
      <c r="P30" s="665"/>
    </row>
    <row r="31" spans="1:16" s="1" customFormat="1" ht="13.5" customHeight="1" x14ac:dyDescent="0.2">
      <c r="A31" s="1401">
        <v>1</v>
      </c>
      <c r="B31" s="1404">
        <v>1</v>
      </c>
      <c r="C31" s="1407">
        <v>7</v>
      </c>
      <c r="D31" s="1281" t="s">
        <v>520</v>
      </c>
      <c r="E31" s="1056" t="s">
        <v>30</v>
      </c>
      <c r="F31" s="42" t="s">
        <v>91</v>
      </c>
      <c r="G31" s="405" t="s">
        <v>73</v>
      </c>
      <c r="H31" s="904">
        <f>SUM(I31+K31)</f>
        <v>50</v>
      </c>
      <c r="I31" s="902">
        <v>20</v>
      </c>
      <c r="J31" s="902"/>
      <c r="K31" s="905">
        <v>30</v>
      </c>
      <c r="L31" s="1060" t="s">
        <v>921</v>
      </c>
      <c r="M31" s="938" t="s">
        <v>922</v>
      </c>
      <c r="N31" s="938">
        <v>5</v>
      </c>
      <c r="O31" s="938" t="s">
        <v>923</v>
      </c>
      <c r="P31" s="940" t="s">
        <v>718</v>
      </c>
    </row>
    <row r="32" spans="1:16" s="1" customFormat="1" ht="13.5" customHeight="1" thickBot="1" x14ac:dyDescent="0.25">
      <c r="A32" s="1402"/>
      <c r="B32" s="1405"/>
      <c r="C32" s="1408"/>
      <c r="D32" s="1331"/>
      <c r="E32" s="1057"/>
      <c r="F32" s="62" t="s">
        <v>91</v>
      </c>
      <c r="G32" s="460" t="s">
        <v>74</v>
      </c>
      <c r="H32" s="904">
        <f>SUM(I32+K32)</f>
        <v>0</v>
      </c>
      <c r="I32" s="902"/>
      <c r="J32" s="902"/>
      <c r="K32" s="905"/>
      <c r="L32" s="1109"/>
      <c r="M32" s="1005"/>
      <c r="N32" s="1005"/>
      <c r="O32" s="1005"/>
      <c r="P32" s="941"/>
    </row>
    <row r="33" spans="1:16" s="1" customFormat="1" ht="13.5" customHeight="1" thickBot="1" x14ac:dyDescent="0.25">
      <c r="A33" s="1403"/>
      <c r="B33" s="1406"/>
      <c r="C33" s="1412"/>
      <c r="D33" s="1282"/>
      <c r="E33" s="1188"/>
      <c r="F33" s="1585" t="s">
        <v>48</v>
      </c>
      <c r="G33" s="1586"/>
      <c r="H33" s="842">
        <f t="shared" ref="H33:K33" si="5">H31+H32</f>
        <v>50</v>
      </c>
      <c r="I33" s="847">
        <f t="shared" si="5"/>
        <v>20</v>
      </c>
      <c r="J33" s="847">
        <f t="shared" si="5"/>
        <v>0</v>
      </c>
      <c r="K33" s="848">
        <f t="shared" si="5"/>
        <v>30</v>
      </c>
      <c r="L33" s="962"/>
      <c r="M33" s="939"/>
      <c r="N33" s="939"/>
      <c r="O33" s="939"/>
      <c r="P33" s="1644"/>
    </row>
    <row r="34" spans="1:16" s="1" customFormat="1" ht="13.5" customHeight="1" x14ac:dyDescent="0.2">
      <c r="A34" s="1401">
        <v>1</v>
      </c>
      <c r="B34" s="1404">
        <v>1</v>
      </c>
      <c r="C34" s="1407">
        <v>8</v>
      </c>
      <c r="D34" s="1608" t="s">
        <v>636</v>
      </c>
      <c r="E34" s="1335" t="s">
        <v>514</v>
      </c>
      <c r="F34" s="206" t="s">
        <v>90</v>
      </c>
      <c r="G34" s="70" t="s">
        <v>80</v>
      </c>
      <c r="H34" s="904">
        <f>SUM(I34+K34)</f>
        <v>146</v>
      </c>
      <c r="I34" s="902"/>
      <c r="J34" s="902"/>
      <c r="K34" s="905">
        <v>146</v>
      </c>
      <c r="L34" s="1060" t="s">
        <v>899</v>
      </c>
      <c r="M34" s="938" t="s">
        <v>900</v>
      </c>
      <c r="N34" s="1056" t="s">
        <v>901</v>
      </c>
      <c r="O34" s="938" t="s">
        <v>902</v>
      </c>
      <c r="P34" s="940" t="s">
        <v>748</v>
      </c>
    </row>
    <row r="35" spans="1:16" s="1" customFormat="1" ht="13.5" customHeight="1" x14ac:dyDescent="0.2">
      <c r="A35" s="1402"/>
      <c r="B35" s="1405"/>
      <c r="C35" s="1408"/>
      <c r="D35" s="1609"/>
      <c r="E35" s="1336"/>
      <c r="F35" s="624" t="s">
        <v>90</v>
      </c>
      <c r="G35" s="147" t="s">
        <v>74</v>
      </c>
      <c r="H35" s="904">
        <f>SUM(I35+K35)</f>
        <v>2796.5</v>
      </c>
      <c r="I35" s="902"/>
      <c r="J35" s="902"/>
      <c r="K35" s="905">
        <v>2796.5</v>
      </c>
      <c r="L35" s="1109"/>
      <c r="M35" s="1005"/>
      <c r="N35" s="1057"/>
      <c r="O35" s="1005"/>
      <c r="P35" s="941"/>
    </row>
    <row r="36" spans="1:16" s="1" customFormat="1" ht="13.5" customHeight="1" thickBot="1" x14ac:dyDescent="0.25">
      <c r="A36" s="1402"/>
      <c r="B36" s="1405"/>
      <c r="C36" s="1408"/>
      <c r="D36" s="1609"/>
      <c r="E36" s="1010"/>
      <c r="F36" s="636" t="s">
        <v>90</v>
      </c>
      <c r="G36" s="515" t="s">
        <v>106</v>
      </c>
      <c r="H36" s="904">
        <f>SUM(I36+K36)</f>
        <v>246.7</v>
      </c>
      <c r="I36" s="902"/>
      <c r="J36" s="902"/>
      <c r="K36" s="905">
        <v>246.7</v>
      </c>
      <c r="L36" s="1109"/>
      <c r="M36" s="1005"/>
      <c r="N36" s="1057"/>
      <c r="O36" s="1005"/>
      <c r="P36" s="941"/>
    </row>
    <row r="37" spans="1:16" s="1" customFormat="1" ht="13.5" customHeight="1" thickBot="1" x14ac:dyDescent="0.25">
      <c r="A37" s="1403"/>
      <c r="B37" s="1406"/>
      <c r="C37" s="1412"/>
      <c r="D37" s="1610"/>
      <c r="E37" s="1011"/>
      <c r="F37" s="1585" t="s">
        <v>48</v>
      </c>
      <c r="G37" s="1586"/>
      <c r="H37" s="842">
        <f t="shared" ref="H37:K37" si="6">H34+H35+H36</f>
        <v>3189.2</v>
      </c>
      <c r="I37" s="847">
        <f t="shared" si="6"/>
        <v>0</v>
      </c>
      <c r="J37" s="847">
        <f t="shared" si="6"/>
        <v>0</v>
      </c>
      <c r="K37" s="848">
        <f t="shared" si="6"/>
        <v>3189.2</v>
      </c>
      <c r="L37" s="962"/>
      <c r="M37" s="939"/>
      <c r="N37" s="1058"/>
      <c r="O37" s="939"/>
      <c r="P37" s="1644"/>
    </row>
    <row r="38" spans="1:16" s="1" customFormat="1" ht="13.5" customHeight="1" x14ac:dyDescent="0.2">
      <c r="A38" s="1401">
        <v>1</v>
      </c>
      <c r="B38" s="1404">
        <v>1</v>
      </c>
      <c r="C38" s="1407">
        <v>9</v>
      </c>
      <c r="D38" s="1242" t="s">
        <v>637</v>
      </c>
      <c r="E38" s="1335" t="s">
        <v>514</v>
      </c>
      <c r="F38" s="206" t="s">
        <v>90</v>
      </c>
      <c r="G38" s="70" t="s">
        <v>80</v>
      </c>
      <c r="H38" s="904">
        <f>SUM(I38+K38)</f>
        <v>324</v>
      </c>
      <c r="I38" s="902"/>
      <c r="J38" s="902"/>
      <c r="K38" s="905">
        <v>324</v>
      </c>
      <c r="L38" s="930" t="s">
        <v>903</v>
      </c>
      <c r="M38" s="960" t="s">
        <v>904</v>
      </c>
      <c r="N38" s="1172" t="s">
        <v>761</v>
      </c>
      <c r="O38" s="960" t="s">
        <v>905</v>
      </c>
      <c r="P38" s="935" t="str">
        <f>[1]ADMINISTRACIJA!$P$38</f>
        <v>I-IV</v>
      </c>
    </row>
    <row r="39" spans="1:16" s="1" customFormat="1" ht="13.5" customHeight="1" x14ac:dyDescent="0.2">
      <c r="A39" s="1402"/>
      <c r="B39" s="1405"/>
      <c r="C39" s="1408"/>
      <c r="D39" s="1243"/>
      <c r="E39" s="1336"/>
      <c r="F39" s="624" t="s">
        <v>90</v>
      </c>
      <c r="G39" s="147" t="s">
        <v>74</v>
      </c>
      <c r="H39" s="904">
        <f>SUM(I39+K39)</f>
        <v>559.6</v>
      </c>
      <c r="I39" s="902"/>
      <c r="J39" s="902"/>
      <c r="K39" s="903">
        <v>559.6</v>
      </c>
      <c r="L39" s="1094"/>
      <c r="M39" s="960"/>
      <c r="N39" s="1172"/>
      <c r="O39" s="960"/>
      <c r="P39" s="935"/>
    </row>
    <row r="40" spans="1:16" s="1" customFormat="1" ht="13.5" customHeight="1" thickBot="1" x14ac:dyDescent="0.25">
      <c r="A40" s="1402"/>
      <c r="B40" s="1405"/>
      <c r="C40" s="1408"/>
      <c r="D40" s="1243"/>
      <c r="E40" s="1010"/>
      <c r="F40" s="636" t="s">
        <v>90</v>
      </c>
      <c r="G40" s="366" t="s">
        <v>106</v>
      </c>
      <c r="H40" s="904">
        <f>SUM(I40+K40)</f>
        <v>49.4</v>
      </c>
      <c r="I40" s="843"/>
      <c r="J40" s="843"/>
      <c r="K40" s="345">
        <v>49.4</v>
      </c>
      <c r="L40" s="1094"/>
      <c r="M40" s="960"/>
      <c r="N40" s="1172"/>
      <c r="O40" s="960"/>
      <c r="P40" s="935"/>
    </row>
    <row r="41" spans="1:16" s="1" customFormat="1" ht="14.25" hidden="1" customHeight="1" thickBot="1" x14ac:dyDescent="0.25">
      <c r="A41" s="1402"/>
      <c r="B41" s="1405"/>
      <c r="C41" s="1408"/>
      <c r="D41" s="1243"/>
      <c r="E41" s="1010"/>
      <c r="F41" s="636" t="s">
        <v>90</v>
      </c>
      <c r="G41" s="515" t="s">
        <v>574</v>
      </c>
      <c r="H41" s="904">
        <f>SUM(I41+K41)</f>
        <v>0</v>
      </c>
      <c r="I41" s="843"/>
      <c r="J41" s="843"/>
      <c r="K41" s="109"/>
      <c r="L41" s="1094"/>
      <c r="M41" s="960"/>
      <c r="N41" s="1172"/>
      <c r="O41" s="960"/>
      <c r="P41" s="935"/>
    </row>
    <row r="42" spans="1:16" s="1" customFormat="1" ht="13.5" customHeight="1" thickBot="1" x14ac:dyDescent="0.25">
      <c r="A42" s="1403"/>
      <c r="B42" s="1406"/>
      <c r="C42" s="1412"/>
      <c r="D42" s="1270"/>
      <c r="E42" s="1011"/>
      <c r="F42" s="1585" t="s">
        <v>48</v>
      </c>
      <c r="G42" s="1586"/>
      <c r="H42" s="857">
        <f t="shared" ref="H42:J42" si="7">H38+H39+H40+H41</f>
        <v>933</v>
      </c>
      <c r="I42" s="854">
        <f t="shared" si="7"/>
        <v>0</v>
      </c>
      <c r="J42" s="854">
        <f t="shared" si="7"/>
        <v>0</v>
      </c>
      <c r="K42" s="855">
        <f>K38+K39+K40+K41</f>
        <v>933</v>
      </c>
      <c r="L42" s="1095"/>
      <c r="M42" s="961"/>
      <c r="N42" s="1652"/>
      <c r="O42" s="961"/>
      <c r="P42" s="1035"/>
    </row>
    <row r="43" spans="1:16" s="1" customFormat="1" ht="15.95" customHeight="1" thickBot="1" x14ac:dyDescent="0.25">
      <c r="A43" s="607">
        <v>1</v>
      </c>
      <c r="B43" s="608">
        <v>1</v>
      </c>
      <c r="C43" s="1577" t="s">
        <v>45</v>
      </c>
      <c r="D43" s="1577"/>
      <c r="E43" s="1577"/>
      <c r="F43" s="1578"/>
      <c r="G43" s="1579"/>
      <c r="H43" s="282">
        <f t="shared" ref="H43:J43" si="8">H18+H20+H23+H25+H27+H30+H33+H37+H42</f>
        <v>6386.0999999999995</v>
      </c>
      <c r="I43" s="539">
        <f t="shared" si="8"/>
        <v>20</v>
      </c>
      <c r="J43" s="539">
        <f t="shared" si="8"/>
        <v>0</v>
      </c>
      <c r="K43" s="276">
        <f>K18+K20+K23+K25+K27+K30+K33+K37+K42</f>
        <v>6366.0999999999995</v>
      </c>
      <c r="L43" s="666"/>
      <c r="M43" s="659"/>
      <c r="N43" s="659"/>
      <c r="O43" s="659"/>
      <c r="P43" s="660"/>
    </row>
    <row r="44" spans="1:16" s="3" customFormat="1" ht="15.95" customHeight="1" thickBot="1" x14ac:dyDescent="0.25">
      <c r="A44" s="7">
        <v>1</v>
      </c>
      <c r="B44" s="8">
        <v>2</v>
      </c>
      <c r="C44" s="1605" t="s">
        <v>77</v>
      </c>
      <c r="D44" s="1603"/>
      <c r="E44" s="1603"/>
      <c r="F44" s="1603"/>
      <c r="G44" s="1603"/>
      <c r="H44" s="1604"/>
      <c r="I44" s="1604"/>
      <c r="J44" s="1604"/>
      <c r="K44" s="1604"/>
      <c r="L44" s="667"/>
      <c r="M44" s="667"/>
      <c r="N44" s="667"/>
      <c r="O44" s="667"/>
      <c r="P44" s="668"/>
    </row>
    <row r="45" spans="1:16" s="1" customFormat="1" ht="13.5" customHeight="1" thickBot="1" x14ac:dyDescent="0.25">
      <c r="A45" s="1298">
        <v>1</v>
      </c>
      <c r="B45" s="1198">
        <v>2</v>
      </c>
      <c r="C45" s="960">
        <v>1</v>
      </c>
      <c r="D45" s="1202" t="s">
        <v>560</v>
      </c>
      <c r="E45" s="1606" t="s">
        <v>96</v>
      </c>
      <c r="F45" s="610" t="s">
        <v>91</v>
      </c>
      <c r="G45" s="31" t="s">
        <v>73</v>
      </c>
      <c r="H45" s="498">
        <f>I45+K45</f>
        <v>34.6</v>
      </c>
      <c r="I45" s="496">
        <v>34.6</v>
      </c>
      <c r="J45" s="496"/>
      <c r="K45" s="497"/>
      <c r="L45" s="1657" t="s">
        <v>924</v>
      </c>
      <c r="M45" s="1005" t="s">
        <v>925</v>
      </c>
      <c r="N45" s="1005">
        <v>50</v>
      </c>
      <c r="O45" s="1097" t="s">
        <v>923</v>
      </c>
      <c r="P45" s="941" t="s">
        <v>718</v>
      </c>
    </row>
    <row r="46" spans="1:16" s="1" customFormat="1" ht="18" customHeight="1" thickBot="1" x14ac:dyDescent="0.25">
      <c r="A46" s="1298"/>
      <c r="B46" s="1198"/>
      <c r="C46" s="960"/>
      <c r="D46" s="1202"/>
      <c r="E46" s="1607"/>
      <c r="F46" s="1585" t="s">
        <v>48</v>
      </c>
      <c r="G46" s="1600"/>
      <c r="H46" s="83">
        <f>H45</f>
        <v>34.6</v>
      </c>
      <c r="I46" s="477">
        <f t="shared" ref="I46:K46" si="9">I45</f>
        <v>34.6</v>
      </c>
      <c r="J46" s="477">
        <f t="shared" si="9"/>
        <v>0</v>
      </c>
      <c r="K46" s="478">
        <f t="shared" si="9"/>
        <v>0</v>
      </c>
      <c r="L46" s="1658"/>
      <c r="M46" s="939"/>
      <c r="N46" s="939"/>
      <c r="O46" s="1169"/>
      <c r="P46" s="1644"/>
    </row>
    <row r="47" spans="1:16" s="1" customFormat="1" ht="6" hidden="1" customHeight="1" x14ac:dyDescent="0.2">
      <c r="A47" s="999">
        <v>1</v>
      </c>
      <c r="B47" s="1002">
        <v>2</v>
      </c>
      <c r="C47" s="938">
        <v>2</v>
      </c>
      <c r="D47" s="1291" t="s">
        <v>82</v>
      </c>
      <c r="E47" s="1383">
        <v>11</v>
      </c>
      <c r="F47" s="630" t="s">
        <v>93</v>
      </c>
      <c r="G47" s="157" t="s">
        <v>73</v>
      </c>
      <c r="H47" s="501"/>
      <c r="I47" s="502"/>
      <c r="J47" s="502"/>
      <c r="K47" s="503"/>
      <c r="L47" s="669"/>
      <c r="M47" s="669"/>
      <c r="N47" s="669"/>
      <c r="O47" s="669"/>
      <c r="P47" s="670"/>
    </row>
    <row r="48" spans="1:16" s="1" customFormat="1" ht="4.5" hidden="1" customHeight="1" x14ac:dyDescent="0.2">
      <c r="A48" s="1001"/>
      <c r="B48" s="1004"/>
      <c r="C48" s="1108"/>
      <c r="D48" s="1399"/>
      <c r="E48" s="1400"/>
      <c r="F48" s="1012" t="s">
        <v>48</v>
      </c>
      <c r="G48" s="1189"/>
      <c r="H48" s="113"/>
      <c r="I48" s="532"/>
      <c r="J48" s="532"/>
      <c r="K48" s="535"/>
      <c r="L48" s="671"/>
      <c r="M48" s="671"/>
      <c r="N48" s="671"/>
      <c r="O48" s="671"/>
      <c r="P48" s="672"/>
    </row>
    <row r="49" spans="1:16" s="1" customFormat="1" ht="15.95" customHeight="1" thickBot="1" x14ac:dyDescent="0.25">
      <c r="A49" s="607">
        <v>1</v>
      </c>
      <c r="B49" s="608">
        <v>2</v>
      </c>
      <c r="C49" s="1596" t="s">
        <v>45</v>
      </c>
      <c r="D49" s="1596"/>
      <c r="E49" s="1596"/>
      <c r="F49" s="1596"/>
      <c r="G49" s="1597"/>
      <c r="H49" s="537">
        <f t="shared" ref="H49:K49" si="10">H46+H48</f>
        <v>34.6</v>
      </c>
      <c r="I49" s="538">
        <f t="shared" si="10"/>
        <v>34.6</v>
      </c>
      <c r="J49" s="538">
        <f t="shared" si="10"/>
        <v>0</v>
      </c>
      <c r="K49" s="276">
        <f t="shared" si="10"/>
        <v>0</v>
      </c>
      <c r="L49" s="673"/>
      <c r="M49" s="673"/>
      <c r="N49" s="673"/>
      <c r="O49" s="673"/>
      <c r="P49" s="674"/>
    </row>
    <row r="50" spans="1:16" s="3" customFormat="1" ht="13.5" customHeight="1" thickBot="1" x14ac:dyDescent="0.25">
      <c r="A50" s="7">
        <v>1</v>
      </c>
      <c r="B50" s="8">
        <v>3</v>
      </c>
      <c r="C50" s="1602" t="s">
        <v>76</v>
      </c>
      <c r="D50" s="1603"/>
      <c r="E50" s="1603"/>
      <c r="F50" s="1603"/>
      <c r="G50" s="1603"/>
      <c r="H50" s="1604"/>
      <c r="I50" s="1604"/>
      <c r="J50" s="1604"/>
      <c r="K50" s="1604"/>
      <c r="L50" s="675"/>
      <c r="M50" s="675"/>
      <c r="N50" s="675"/>
      <c r="O50" s="675"/>
      <c r="P50" s="676"/>
    </row>
    <row r="51" spans="1:16" s="1" customFormat="1" ht="15.75" hidden="1" customHeight="1" x14ac:dyDescent="0.2">
      <c r="A51" s="999">
        <v>1</v>
      </c>
      <c r="B51" s="1002">
        <v>3</v>
      </c>
      <c r="C51" s="938">
        <v>1</v>
      </c>
      <c r="D51" s="1199" t="s">
        <v>95</v>
      </c>
      <c r="E51" s="1186" t="s">
        <v>563</v>
      </c>
      <c r="F51" s="609" t="s">
        <v>89</v>
      </c>
      <c r="G51" s="461" t="s">
        <v>73</v>
      </c>
      <c r="H51" s="372" t="e">
        <f>SUM(I51,K51)</f>
        <v>#REF!</v>
      </c>
      <c r="I51" s="542" t="e">
        <f>SUM(J51,#REF!)</f>
        <v>#REF!</v>
      </c>
      <c r="J51" s="542">
        <v>0</v>
      </c>
      <c r="K51" s="300"/>
      <c r="L51" s="669"/>
      <c r="M51" s="669"/>
      <c r="N51" s="669"/>
      <c r="O51" s="669"/>
      <c r="P51" s="670"/>
    </row>
    <row r="52" spans="1:16" s="1" customFormat="1" ht="15.95" hidden="1" customHeight="1" x14ac:dyDescent="0.2">
      <c r="A52" s="1000"/>
      <c r="B52" s="1003"/>
      <c r="C52" s="1005"/>
      <c r="D52" s="1295"/>
      <c r="E52" s="1187"/>
      <c r="F52" s="610" t="s">
        <v>89</v>
      </c>
      <c r="G52" s="31" t="s">
        <v>74</v>
      </c>
      <c r="H52" s="520" t="e">
        <f>SUM(I52,K52)</f>
        <v>#REF!</v>
      </c>
      <c r="I52" s="471" t="e">
        <f>SUM(J52,#REF!)</f>
        <v>#REF!</v>
      </c>
      <c r="J52" s="471"/>
      <c r="K52" s="221"/>
      <c r="L52" s="669"/>
      <c r="M52" s="669"/>
      <c r="N52" s="669"/>
      <c r="O52" s="669"/>
      <c r="P52" s="670"/>
    </row>
    <row r="53" spans="1:16" s="1" customFormat="1" ht="15.95" hidden="1" customHeight="1" x14ac:dyDescent="0.2">
      <c r="A53" s="1001"/>
      <c r="B53" s="1004"/>
      <c r="C53" s="939"/>
      <c r="D53" s="1200"/>
      <c r="E53" s="1188"/>
      <c r="F53" s="1012" t="s">
        <v>48</v>
      </c>
      <c r="G53" s="1189"/>
      <c r="H53" s="533" t="e">
        <f>SUM(H51,H52)</f>
        <v>#REF!</v>
      </c>
      <c r="I53" s="532" t="e">
        <f>SUM(I51,I52)</f>
        <v>#REF!</v>
      </c>
      <c r="J53" s="532">
        <f>SUM(J51,J52)</f>
        <v>0</v>
      </c>
      <c r="K53" s="536">
        <f t="shared" ref="K53" si="11">SUM(K51,K52)</f>
        <v>0</v>
      </c>
      <c r="L53" s="1653"/>
      <c r="M53" s="677"/>
      <c r="N53" s="677"/>
      <c r="O53" s="677"/>
      <c r="P53" s="678"/>
    </row>
    <row r="54" spans="1:16" s="1" customFormat="1" ht="15.75" hidden="1" customHeight="1" thickBot="1" x14ac:dyDescent="0.25">
      <c r="A54" s="1298">
        <v>1</v>
      </c>
      <c r="B54" s="1198">
        <v>3</v>
      </c>
      <c r="C54" s="960">
        <v>2</v>
      </c>
      <c r="D54" s="1315" t="s">
        <v>79</v>
      </c>
      <c r="E54" s="1172" t="s">
        <v>564</v>
      </c>
      <c r="F54" s="640" t="s">
        <v>89</v>
      </c>
      <c r="G54" s="48" t="s">
        <v>73</v>
      </c>
      <c r="H54" s="223">
        <f>I54+K54</f>
        <v>0</v>
      </c>
      <c r="I54" s="542"/>
      <c r="J54" s="542"/>
      <c r="K54" s="290"/>
      <c r="L54" s="1654"/>
      <c r="M54" s="1168"/>
      <c r="N54" s="1168"/>
      <c r="O54" s="1168"/>
      <c r="P54" s="1655"/>
    </row>
    <row r="55" spans="1:16" s="1" customFormat="1" ht="15.75" hidden="1" customHeight="1" thickBot="1" x14ac:dyDescent="0.25">
      <c r="A55" s="1298"/>
      <c r="B55" s="1198"/>
      <c r="C55" s="938"/>
      <c r="D55" s="1014"/>
      <c r="E55" s="1186"/>
      <c r="F55" s="1590" t="s">
        <v>48</v>
      </c>
      <c r="G55" s="1601"/>
      <c r="H55" s="83">
        <f t="shared" ref="H55:K55" si="12">H54</f>
        <v>0</v>
      </c>
      <c r="I55" s="477">
        <f t="shared" si="12"/>
        <v>0</v>
      </c>
      <c r="J55" s="477">
        <f t="shared" si="12"/>
        <v>0</v>
      </c>
      <c r="K55" s="478">
        <f t="shared" si="12"/>
        <v>0</v>
      </c>
      <c r="L55" s="1654"/>
      <c r="M55" s="1097"/>
      <c r="N55" s="1097"/>
      <c r="O55" s="1097"/>
      <c r="P55" s="1656"/>
    </row>
    <row r="56" spans="1:16" s="1" customFormat="1" ht="13.5" customHeight="1" thickBot="1" x14ac:dyDescent="0.25">
      <c r="A56" s="1298">
        <v>1</v>
      </c>
      <c r="B56" s="1198">
        <v>3</v>
      </c>
      <c r="C56" s="960">
        <v>3</v>
      </c>
      <c r="D56" s="1315" t="s">
        <v>561</v>
      </c>
      <c r="E56" s="1172" t="s">
        <v>30</v>
      </c>
      <c r="F56" s="640" t="s">
        <v>89</v>
      </c>
      <c r="G56" s="48" t="s">
        <v>73</v>
      </c>
      <c r="H56" s="480">
        <f>I56+K56</f>
        <v>35</v>
      </c>
      <c r="I56" s="471">
        <v>35</v>
      </c>
      <c r="J56" s="471"/>
      <c r="K56" s="221"/>
      <c r="L56" s="1659" t="s">
        <v>926</v>
      </c>
      <c r="M56" s="960" t="s">
        <v>927</v>
      </c>
      <c r="N56" s="1172" t="s">
        <v>878</v>
      </c>
      <c r="O56" s="960" t="s">
        <v>923</v>
      </c>
      <c r="P56" s="935" t="s">
        <v>718</v>
      </c>
    </row>
    <row r="57" spans="1:16" s="1" customFormat="1" ht="24" customHeight="1" thickBot="1" x14ac:dyDescent="0.25">
      <c r="A57" s="1298"/>
      <c r="B57" s="1198"/>
      <c r="C57" s="938"/>
      <c r="D57" s="1014"/>
      <c r="E57" s="1186"/>
      <c r="F57" s="1585" t="s">
        <v>48</v>
      </c>
      <c r="G57" s="1600"/>
      <c r="H57" s="113">
        <f t="shared" ref="H57:K57" si="13">H56</f>
        <v>35</v>
      </c>
      <c r="I57" s="532">
        <f t="shared" si="13"/>
        <v>35</v>
      </c>
      <c r="J57" s="532">
        <f t="shared" si="13"/>
        <v>0</v>
      </c>
      <c r="K57" s="536">
        <f t="shared" si="13"/>
        <v>0</v>
      </c>
      <c r="L57" s="1660"/>
      <c r="M57" s="961"/>
      <c r="N57" s="1652"/>
      <c r="O57" s="961"/>
      <c r="P57" s="1035"/>
    </row>
    <row r="58" spans="1:16" s="1" customFormat="1" ht="13.5" customHeight="1" x14ac:dyDescent="0.2">
      <c r="A58" s="1401">
        <v>1</v>
      </c>
      <c r="B58" s="1404">
        <v>3</v>
      </c>
      <c r="C58" s="1407">
        <v>4</v>
      </c>
      <c r="D58" s="1281" t="s">
        <v>680</v>
      </c>
      <c r="E58" s="1056" t="s">
        <v>30</v>
      </c>
      <c r="F58" s="463" t="s">
        <v>89</v>
      </c>
      <c r="G58" s="405" t="s">
        <v>80</v>
      </c>
      <c r="H58" s="482">
        <f>SUM(I58+K58)</f>
        <v>45</v>
      </c>
      <c r="I58" s="470"/>
      <c r="J58" s="470"/>
      <c r="K58" s="494">
        <v>45</v>
      </c>
      <c r="L58" s="923" t="s">
        <v>928</v>
      </c>
      <c r="M58" s="960" t="s">
        <v>812</v>
      </c>
      <c r="N58" s="1661" t="s">
        <v>761</v>
      </c>
      <c r="O58" s="960" t="s">
        <v>929</v>
      </c>
      <c r="P58" s="953" t="s">
        <v>718</v>
      </c>
    </row>
    <row r="59" spans="1:16" s="1" customFormat="1" ht="13.5" customHeight="1" thickBot="1" x14ac:dyDescent="0.25">
      <c r="A59" s="1402"/>
      <c r="B59" s="1405"/>
      <c r="C59" s="1408"/>
      <c r="D59" s="1331"/>
      <c r="E59" s="1057"/>
      <c r="F59" s="615" t="s">
        <v>89</v>
      </c>
      <c r="G59" s="460" t="s">
        <v>74</v>
      </c>
      <c r="H59" s="482">
        <f>SUM(I59+K59)</f>
        <v>90</v>
      </c>
      <c r="I59" s="470"/>
      <c r="J59" s="470"/>
      <c r="K59" s="494">
        <v>90</v>
      </c>
      <c r="L59" s="923"/>
      <c r="M59" s="960"/>
      <c r="N59" s="1661"/>
      <c r="O59" s="960"/>
      <c r="P59" s="953"/>
    </row>
    <row r="60" spans="1:16" s="1" customFormat="1" ht="13.5" customHeight="1" thickBot="1" x14ac:dyDescent="0.25">
      <c r="A60" s="1403"/>
      <c r="B60" s="1406"/>
      <c r="C60" s="1412"/>
      <c r="D60" s="1282"/>
      <c r="E60" s="1188"/>
      <c r="F60" s="1585" t="s">
        <v>48</v>
      </c>
      <c r="G60" s="1586"/>
      <c r="H60" s="131">
        <f t="shared" ref="H60:K60" si="14">H58+H59</f>
        <v>135</v>
      </c>
      <c r="I60" s="116">
        <f t="shared" si="14"/>
        <v>0</v>
      </c>
      <c r="J60" s="116">
        <f t="shared" si="14"/>
        <v>0</v>
      </c>
      <c r="K60" s="362">
        <f t="shared" si="14"/>
        <v>135</v>
      </c>
      <c r="L60" s="963"/>
      <c r="M60" s="961"/>
      <c r="N60" s="1662"/>
      <c r="O60" s="961"/>
      <c r="P60" s="954"/>
    </row>
    <row r="61" spans="1:16" s="1" customFormat="1" ht="15.95" customHeight="1" thickBot="1" x14ac:dyDescent="0.25">
      <c r="A61" s="607">
        <v>1</v>
      </c>
      <c r="B61" s="608">
        <v>3</v>
      </c>
      <c r="C61" s="1596" t="s">
        <v>45</v>
      </c>
      <c r="D61" s="1596"/>
      <c r="E61" s="1596"/>
      <c r="F61" s="1596"/>
      <c r="G61" s="1597"/>
      <c r="H61" s="538">
        <f>H57+H55+H60</f>
        <v>170</v>
      </c>
      <c r="I61" s="538">
        <f>I57+I55+I60</f>
        <v>35</v>
      </c>
      <c r="J61" s="538">
        <f t="shared" ref="J61:K61" si="15">J53+J57+J55+J60</f>
        <v>0</v>
      </c>
      <c r="K61" s="538">
        <f t="shared" si="15"/>
        <v>135</v>
      </c>
      <c r="L61" s="680"/>
      <c r="M61" s="680"/>
      <c r="N61" s="680"/>
      <c r="O61" s="680"/>
      <c r="P61" s="681"/>
    </row>
    <row r="62" spans="1:16" s="1" customFormat="1" ht="15.95" customHeight="1" thickBot="1" x14ac:dyDescent="0.25">
      <c r="A62" s="607">
        <v>1</v>
      </c>
      <c r="B62" s="1598" t="s">
        <v>46</v>
      </c>
      <c r="C62" s="1598"/>
      <c r="D62" s="1598"/>
      <c r="E62" s="1598"/>
      <c r="F62" s="1598"/>
      <c r="G62" s="1599"/>
      <c r="H62" s="123">
        <f>I62+K62</f>
        <v>6590.7</v>
      </c>
      <c r="I62" s="123">
        <f>I43+I49+I61</f>
        <v>89.6</v>
      </c>
      <c r="J62" s="123">
        <f>J43+J49+J61</f>
        <v>0</v>
      </c>
      <c r="K62" s="283">
        <f>K43+K49+K61</f>
        <v>6501.0999999999995</v>
      </c>
      <c r="L62" s="682"/>
      <c r="M62" s="682"/>
      <c r="N62" s="682"/>
      <c r="O62" s="682"/>
      <c r="P62" s="683"/>
    </row>
    <row r="63" spans="1:16" s="5" customFormat="1" ht="18" customHeight="1" thickBot="1" x14ac:dyDescent="0.25">
      <c r="A63" s="684">
        <v>2</v>
      </c>
      <c r="B63" s="685" t="s">
        <v>54</v>
      </c>
      <c r="C63" s="686"/>
      <c r="D63" s="686"/>
      <c r="E63" s="686"/>
      <c r="F63" s="686"/>
      <c r="G63" s="686"/>
      <c r="H63" s="686"/>
      <c r="I63" s="686"/>
      <c r="J63" s="686"/>
      <c r="K63" s="686"/>
      <c r="L63" s="687"/>
      <c r="M63" s="687"/>
      <c r="N63" s="687"/>
      <c r="O63" s="687"/>
      <c r="P63" s="688"/>
    </row>
    <row r="64" spans="1:16" s="5" customFormat="1" ht="15" customHeight="1" thickBot="1" x14ac:dyDescent="0.25">
      <c r="A64" s="689">
        <v>2</v>
      </c>
      <c r="B64" s="690">
        <v>1</v>
      </c>
      <c r="C64" s="1334" t="s">
        <v>70</v>
      </c>
      <c r="D64" s="1334"/>
      <c r="E64" s="1334"/>
      <c r="F64" s="1334"/>
      <c r="G64" s="1334"/>
      <c r="H64" s="691"/>
      <c r="I64" s="691"/>
      <c r="J64" s="691"/>
      <c r="K64" s="691"/>
      <c r="L64" s="675"/>
      <c r="M64" s="675"/>
      <c r="N64" s="675"/>
      <c r="O64" s="675"/>
      <c r="P64" s="676"/>
    </row>
    <row r="65" spans="1:16" s="1" customFormat="1" ht="12.75" hidden="1" customHeight="1" thickBot="1" x14ac:dyDescent="0.25">
      <c r="A65" s="1298">
        <v>2</v>
      </c>
      <c r="B65" s="1198">
        <v>1</v>
      </c>
      <c r="C65" s="960">
        <v>1</v>
      </c>
      <c r="D65" s="1312" t="s">
        <v>684</v>
      </c>
      <c r="E65" s="1583" t="s">
        <v>565</v>
      </c>
      <c r="F65" s="621" t="s">
        <v>89</v>
      </c>
      <c r="G65" s="147" t="s">
        <v>80</v>
      </c>
      <c r="H65" s="544">
        <f>SUM(I65,K65)</f>
        <v>0</v>
      </c>
      <c r="I65" s="496"/>
      <c r="J65" s="496"/>
      <c r="K65" s="497"/>
    </row>
    <row r="66" spans="1:16" s="1" customFormat="1" ht="13.5" hidden="1" customHeight="1" thickBot="1" x14ac:dyDescent="0.25">
      <c r="A66" s="1298"/>
      <c r="B66" s="1198"/>
      <c r="C66" s="960"/>
      <c r="D66" s="1312"/>
      <c r="E66" s="1583"/>
      <c r="F66" s="637" t="s">
        <v>89</v>
      </c>
      <c r="G66" s="224" t="s">
        <v>74</v>
      </c>
      <c r="H66" s="500">
        <f>SUM(I66,K66)</f>
        <v>0</v>
      </c>
      <c r="I66" s="470"/>
      <c r="J66" s="470"/>
      <c r="K66" s="475"/>
    </row>
    <row r="67" spans="1:16" s="1" customFormat="1" ht="13.5" hidden="1" customHeight="1" thickBot="1" x14ac:dyDescent="0.25">
      <c r="A67" s="1298"/>
      <c r="B67" s="1198"/>
      <c r="C67" s="960"/>
      <c r="D67" s="1312"/>
      <c r="E67" s="1584"/>
      <c r="F67" s="1590" t="s">
        <v>48</v>
      </c>
      <c r="G67" s="1591"/>
      <c r="H67" s="487">
        <f t="shared" ref="H67:K67" si="16">H65+H66</f>
        <v>0</v>
      </c>
      <c r="I67" s="477">
        <f t="shared" si="16"/>
        <v>0</v>
      </c>
      <c r="J67" s="477">
        <f t="shared" si="16"/>
        <v>0</v>
      </c>
      <c r="K67" s="478">
        <f t="shared" si="16"/>
        <v>0</v>
      </c>
    </row>
    <row r="68" spans="1:16" s="1" customFormat="1" ht="13.5" hidden="1" customHeight="1" x14ac:dyDescent="0.2">
      <c r="A68" s="1298">
        <v>2</v>
      </c>
      <c r="B68" s="1198">
        <v>1</v>
      </c>
      <c r="C68" s="960">
        <v>2</v>
      </c>
      <c r="D68" s="1491" t="s">
        <v>83</v>
      </c>
      <c r="E68" s="1588" t="s">
        <v>480</v>
      </c>
      <c r="F68" s="158" t="s">
        <v>89</v>
      </c>
      <c r="G68" s="404" t="s">
        <v>73</v>
      </c>
      <c r="H68" s="508">
        <f>SUM(I68,K68)</f>
        <v>0</v>
      </c>
      <c r="I68" s="502"/>
      <c r="J68" s="502"/>
      <c r="K68" s="503"/>
    </row>
    <row r="69" spans="1:16" s="1" customFormat="1" ht="7.5" hidden="1" customHeight="1" x14ac:dyDescent="0.2">
      <c r="A69" s="1298"/>
      <c r="B69" s="1198"/>
      <c r="C69" s="960"/>
      <c r="D69" s="1491"/>
      <c r="E69" s="1589"/>
      <c r="F69" s="1585" t="s">
        <v>48</v>
      </c>
      <c r="G69" s="1586"/>
      <c r="H69" s="487">
        <f t="shared" ref="H69" si="17">H68</f>
        <v>0</v>
      </c>
      <c r="I69" s="477"/>
      <c r="J69" s="477"/>
      <c r="K69" s="478"/>
    </row>
    <row r="70" spans="1:16" s="1" customFormat="1" ht="18" hidden="1" customHeight="1" x14ac:dyDescent="0.2">
      <c r="A70" s="1298">
        <v>2</v>
      </c>
      <c r="B70" s="1198">
        <v>1</v>
      </c>
      <c r="C70" s="960">
        <v>3</v>
      </c>
      <c r="D70" s="1509" t="s">
        <v>88</v>
      </c>
      <c r="E70" s="1583" t="s">
        <v>30</v>
      </c>
      <c r="F70" s="213" t="s">
        <v>89</v>
      </c>
      <c r="G70" s="406" t="s">
        <v>74</v>
      </c>
      <c r="H70" s="488">
        <f>SUM(I70,K70)</f>
        <v>0</v>
      </c>
      <c r="I70" s="89"/>
      <c r="J70" s="89"/>
      <c r="K70" s="112"/>
    </row>
    <row r="71" spans="1:16" s="1" customFormat="1" ht="14.25" hidden="1" customHeight="1" x14ac:dyDescent="0.2">
      <c r="A71" s="1298"/>
      <c r="B71" s="1198"/>
      <c r="C71" s="960"/>
      <c r="D71" s="1509"/>
      <c r="E71" s="1584"/>
      <c r="F71" s="1585" t="s">
        <v>48</v>
      </c>
      <c r="G71" s="1586"/>
      <c r="H71" s="487">
        <f t="shared" ref="H71:K71" si="18">H70</f>
        <v>0</v>
      </c>
      <c r="I71" s="477">
        <f t="shared" si="18"/>
        <v>0</v>
      </c>
      <c r="J71" s="477">
        <f t="shared" si="18"/>
        <v>0</v>
      </c>
      <c r="K71" s="478">
        <f t="shared" si="18"/>
        <v>0</v>
      </c>
    </row>
    <row r="72" spans="1:16" s="1" customFormat="1" ht="13.5" hidden="1" customHeight="1" x14ac:dyDescent="0.2">
      <c r="A72" s="1298">
        <v>2</v>
      </c>
      <c r="B72" s="1198">
        <v>1</v>
      </c>
      <c r="C72" s="960">
        <v>4</v>
      </c>
      <c r="D72" s="1587" t="s">
        <v>97</v>
      </c>
      <c r="E72" s="1588">
        <v>9</v>
      </c>
      <c r="F72" s="630" t="s">
        <v>89</v>
      </c>
      <c r="G72" s="505" t="s">
        <v>73</v>
      </c>
      <c r="H72" s="508">
        <f>SUM(I72,K72)</f>
        <v>0</v>
      </c>
      <c r="I72" s="502"/>
      <c r="J72" s="502"/>
      <c r="K72" s="503"/>
    </row>
    <row r="73" spans="1:16" s="1" customFormat="1" ht="15.75" hidden="1" customHeight="1" x14ac:dyDescent="0.2">
      <c r="A73" s="1298"/>
      <c r="B73" s="1198"/>
      <c r="C73" s="960"/>
      <c r="D73" s="1587"/>
      <c r="E73" s="1589"/>
      <c r="F73" s="1274" t="s">
        <v>48</v>
      </c>
      <c r="G73" s="1595"/>
      <c r="H73" s="487">
        <f t="shared" ref="H73" si="19">H72</f>
        <v>0</v>
      </c>
      <c r="I73" s="477"/>
      <c r="J73" s="477"/>
      <c r="K73" s="478"/>
    </row>
    <row r="74" spans="1:16" s="1" customFormat="1" ht="21.75" hidden="1" customHeight="1" x14ac:dyDescent="0.2">
      <c r="A74" s="1298">
        <v>2</v>
      </c>
      <c r="B74" s="1198">
        <v>1</v>
      </c>
      <c r="C74" s="960">
        <v>5</v>
      </c>
      <c r="D74" s="1587" t="s">
        <v>84</v>
      </c>
      <c r="E74" s="1588" t="s">
        <v>479</v>
      </c>
      <c r="F74" s="158" t="s">
        <v>89</v>
      </c>
      <c r="G74" s="404" t="s">
        <v>73</v>
      </c>
      <c r="H74" s="508">
        <f>SUM(I74,K74)</f>
        <v>0</v>
      </c>
      <c r="I74" s="502"/>
      <c r="J74" s="502"/>
      <c r="K74" s="503"/>
    </row>
    <row r="75" spans="1:16" s="1" customFormat="1" ht="15.75" hidden="1" customHeight="1" x14ac:dyDescent="0.2">
      <c r="A75" s="1298"/>
      <c r="B75" s="1198"/>
      <c r="C75" s="960"/>
      <c r="D75" s="1587"/>
      <c r="E75" s="1589"/>
      <c r="F75" s="1585" t="s">
        <v>48</v>
      </c>
      <c r="G75" s="1586"/>
      <c r="H75" s="487">
        <f t="shared" ref="H75" si="20">H74</f>
        <v>0</v>
      </c>
      <c r="I75" s="477"/>
      <c r="J75" s="477"/>
      <c r="K75" s="478"/>
    </row>
    <row r="76" spans="1:16" s="1" customFormat="1" ht="18.75" hidden="1" customHeight="1" x14ac:dyDescent="0.2">
      <c r="A76" s="1298">
        <v>2</v>
      </c>
      <c r="B76" s="1002">
        <v>1</v>
      </c>
      <c r="C76" s="960">
        <v>6</v>
      </c>
      <c r="D76" s="1587" t="s">
        <v>495</v>
      </c>
      <c r="E76" s="1201" t="s">
        <v>465</v>
      </c>
      <c r="F76" s="191" t="s">
        <v>89</v>
      </c>
      <c r="G76" s="188" t="s">
        <v>80</v>
      </c>
      <c r="H76" s="170">
        <f>I76+K76</f>
        <v>0</v>
      </c>
      <c r="I76" s="171"/>
      <c r="J76" s="171"/>
      <c r="K76" s="159"/>
    </row>
    <row r="77" spans="1:16" s="1" customFormat="1" ht="15" hidden="1" customHeight="1" x14ac:dyDescent="0.2">
      <c r="A77" s="1298"/>
      <c r="B77" s="1003"/>
      <c r="C77" s="960"/>
      <c r="D77" s="1587"/>
      <c r="E77" s="1201"/>
      <c r="F77" s="438" t="s">
        <v>89</v>
      </c>
      <c r="G77" s="354" t="s">
        <v>73</v>
      </c>
      <c r="H77" s="170">
        <f>SUM(I77,K77)</f>
        <v>0</v>
      </c>
      <c r="I77" s="171"/>
      <c r="J77" s="171"/>
      <c r="K77" s="159"/>
    </row>
    <row r="78" spans="1:16" s="1" customFormat="1" ht="20.25" hidden="1" customHeight="1" x14ac:dyDescent="0.2">
      <c r="A78" s="1298"/>
      <c r="B78" s="1003"/>
      <c r="C78" s="960"/>
      <c r="D78" s="1587"/>
      <c r="E78" s="1201"/>
      <c r="F78" s="394" t="s">
        <v>89</v>
      </c>
      <c r="G78" s="407" t="s">
        <v>74</v>
      </c>
      <c r="H78" s="170">
        <f>I78+K78</f>
        <v>0</v>
      </c>
      <c r="I78" s="171"/>
      <c r="J78" s="171"/>
      <c r="K78" s="159"/>
    </row>
    <row r="79" spans="1:16" s="1" customFormat="1" ht="0.75" customHeight="1" thickBot="1" x14ac:dyDescent="0.25">
      <c r="A79" s="1298"/>
      <c r="B79" s="1004"/>
      <c r="C79" s="960"/>
      <c r="D79" s="1587"/>
      <c r="E79" s="1594"/>
      <c r="F79" s="1590" t="s">
        <v>48</v>
      </c>
      <c r="G79" s="1591"/>
      <c r="H79" s="487">
        <f t="shared" ref="H79" si="21">H76+H77+H78</f>
        <v>0</v>
      </c>
      <c r="I79" s="477"/>
      <c r="J79" s="477"/>
      <c r="K79" s="478"/>
    </row>
    <row r="80" spans="1:16" s="1" customFormat="1" ht="13.5" customHeight="1" x14ac:dyDescent="0.2">
      <c r="A80" s="1298">
        <v>2</v>
      </c>
      <c r="B80" s="1198">
        <v>1</v>
      </c>
      <c r="C80" s="960">
        <v>7</v>
      </c>
      <c r="D80" s="1312" t="s">
        <v>584</v>
      </c>
      <c r="E80" s="1592" t="s">
        <v>540</v>
      </c>
      <c r="F80" s="426" t="s">
        <v>90</v>
      </c>
      <c r="G80" s="403" t="s">
        <v>74</v>
      </c>
      <c r="H80" s="125">
        <f>SUM(I80,K80)</f>
        <v>106.6</v>
      </c>
      <c r="I80" s="495"/>
      <c r="J80" s="495"/>
      <c r="K80" s="144">
        <v>106.6</v>
      </c>
      <c r="L80" s="1060" t="s">
        <v>584</v>
      </c>
      <c r="M80" s="938" t="s">
        <v>930</v>
      </c>
      <c r="N80" s="1028" t="s">
        <v>761</v>
      </c>
      <c r="O80" s="938" t="s">
        <v>931</v>
      </c>
      <c r="P80" s="986" t="s">
        <v>718</v>
      </c>
    </row>
    <row r="81" spans="1:16" s="1" customFormat="1" ht="13.5" customHeight="1" x14ac:dyDescent="0.2">
      <c r="A81" s="1298"/>
      <c r="B81" s="1198"/>
      <c r="C81" s="960"/>
      <c r="D81" s="1312"/>
      <c r="E81" s="1592"/>
      <c r="F81" s="376" t="s">
        <v>90</v>
      </c>
      <c r="G81" s="147" t="s">
        <v>80</v>
      </c>
      <c r="H81" s="125">
        <f>SUM(I81,K81)</f>
        <v>9.4</v>
      </c>
      <c r="I81" s="495"/>
      <c r="J81" s="495"/>
      <c r="K81" s="499">
        <v>9.4</v>
      </c>
      <c r="L81" s="1109"/>
      <c r="M81" s="1005"/>
      <c r="N81" s="1029"/>
      <c r="O81" s="1005"/>
      <c r="P81" s="987"/>
    </row>
    <row r="82" spans="1:16" s="1" customFormat="1" ht="13.5" customHeight="1" thickBot="1" x14ac:dyDescent="0.25">
      <c r="A82" s="1298"/>
      <c r="B82" s="1198"/>
      <c r="C82" s="960"/>
      <c r="D82" s="1312"/>
      <c r="E82" s="1593"/>
      <c r="F82" s="374" t="s">
        <v>90</v>
      </c>
      <c r="G82" s="515" t="s">
        <v>106</v>
      </c>
      <c r="H82" s="125">
        <f>SUM(I82,K82)</f>
        <v>9.4</v>
      </c>
      <c r="I82" s="495"/>
      <c r="J82" s="495"/>
      <c r="K82" s="499">
        <v>9.4</v>
      </c>
      <c r="L82" s="1109"/>
      <c r="M82" s="1005"/>
      <c r="N82" s="1029"/>
      <c r="O82" s="1005"/>
      <c r="P82" s="987"/>
    </row>
    <row r="83" spans="1:16" s="1" customFormat="1" ht="13.5" customHeight="1" thickBot="1" x14ac:dyDescent="0.25">
      <c r="A83" s="1298"/>
      <c r="B83" s="1198"/>
      <c r="C83" s="960"/>
      <c r="D83" s="1312"/>
      <c r="E83" s="1593"/>
      <c r="F83" s="1590" t="s">
        <v>48</v>
      </c>
      <c r="G83" s="1591"/>
      <c r="H83" s="83">
        <f t="shared" ref="H83:K83" si="22">H80+H81+H82</f>
        <v>125.4</v>
      </c>
      <c r="I83" s="477">
        <f t="shared" si="22"/>
        <v>0</v>
      </c>
      <c r="J83" s="477">
        <f t="shared" si="22"/>
        <v>0</v>
      </c>
      <c r="K83" s="478">
        <f t="shared" si="22"/>
        <v>125.4</v>
      </c>
      <c r="L83" s="1109"/>
      <c r="M83" s="1005"/>
      <c r="N83" s="1029"/>
      <c r="O83" s="1005"/>
      <c r="P83" s="987"/>
    </row>
    <row r="84" spans="1:16" s="1" customFormat="1" ht="15.75" hidden="1" customHeight="1" x14ac:dyDescent="0.2">
      <c r="A84" s="1298">
        <v>2</v>
      </c>
      <c r="B84" s="1198">
        <v>1</v>
      </c>
      <c r="C84" s="960">
        <v>8</v>
      </c>
      <c r="D84" s="1587" t="s">
        <v>85</v>
      </c>
      <c r="E84" s="1588" t="s">
        <v>479</v>
      </c>
      <c r="F84" s="504" t="s">
        <v>89</v>
      </c>
      <c r="G84" s="160" t="s">
        <v>73</v>
      </c>
      <c r="H84" s="508">
        <f>I84+K84</f>
        <v>0</v>
      </c>
      <c r="I84" s="502"/>
      <c r="J84" s="502"/>
      <c r="K84" s="503"/>
      <c r="L84" s="1109"/>
      <c r="M84" s="1005"/>
      <c r="N84" s="1029"/>
      <c r="O84" s="1005"/>
      <c r="P84" s="987"/>
    </row>
    <row r="85" spans="1:16" s="1" customFormat="1" ht="15.75" hidden="1" customHeight="1" x14ac:dyDescent="0.2">
      <c r="A85" s="1298"/>
      <c r="B85" s="1198"/>
      <c r="C85" s="960"/>
      <c r="D85" s="1587"/>
      <c r="E85" s="1588"/>
      <c r="F85" s="629" t="s">
        <v>89</v>
      </c>
      <c r="G85" s="408" t="s">
        <v>74</v>
      </c>
      <c r="H85" s="508">
        <f>SUM(I85,K85)</f>
        <v>0</v>
      </c>
      <c r="I85" s="502"/>
      <c r="J85" s="502"/>
      <c r="K85" s="503"/>
      <c r="L85" s="1109"/>
      <c r="M85" s="1005"/>
      <c r="N85" s="1029"/>
      <c r="O85" s="1005"/>
      <c r="P85" s="987"/>
    </row>
    <row r="86" spans="1:16" s="1" customFormat="1" ht="15.75" hidden="1" customHeight="1" x14ac:dyDescent="0.2">
      <c r="A86" s="1298"/>
      <c r="B86" s="1198"/>
      <c r="C86" s="960"/>
      <c r="D86" s="1587"/>
      <c r="E86" s="1589"/>
      <c r="F86" s="1590" t="s">
        <v>48</v>
      </c>
      <c r="G86" s="1591"/>
      <c r="H86" s="487">
        <f t="shared" ref="H86" si="23">H84+H85</f>
        <v>0</v>
      </c>
      <c r="I86" s="477"/>
      <c r="J86" s="477"/>
      <c r="K86" s="478"/>
      <c r="L86" s="1109"/>
      <c r="M86" s="1005"/>
      <c r="N86" s="1029"/>
      <c r="O86" s="1005"/>
      <c r="P86" s="987"/>
    </row>
    <row r="87" spans="1:16" s="1" customFormat="1" ht="15.75" hidden="1" customHeight="1" x14ac:dyDescent="0.2">
      <c r="A87" s="1298">
        <v>2</v>
      </c>
      <c r="B87" s="1198">
        <v>1</v>
      </c>
      <c r="C87" s="960">
        <v>9</v>
      </c>
      <c r="D87" s="1587" t="s">
        <v>246</v>
      </c>
      <c r="E87" s="1588" t="s">
        <v>479</v>
      </c>
      <c r="F87" s="629" t="s">
        <v>89</v>
      </c>
      <c r="G87" s="160" t="s">
        <v>73</v>
      </c>
      <c r="H87" s="508">
        <f>SUM(I87,K87)</f>
        <v>0</v>
      </c>
      <c r="I87" s="502"/>
      <c r="J87" s="502"/>
      <c r="K87" s="503"/>
      <c r="L87" s="1109"/>
      <c r="M87" s="1005"/>
      <c r="N87" s="1029"/>
      <c r="O87" s="1005"/>
      <c r="P87" s="987"/>
    </row>
    <row r="88" spans="1:16" s="1" customFormat="1" ht="15.75" hidden="1" customHeight="1" x14ac:dyDescent="0.2">
      <c r="A88" s="1298"/>
      <c r="B88" s="1198"/>
      <c r="C88" s="960"/>
      <c r="D88" s="1587"/>
      <c r="E88" s="1588"/>
      <c r="F88" s="629" t="s">
        <v>89</v>
      </c>
      <c r="G88" s="408" t="s">
        <v>74</v>
      </c>
      <c r="H88" s="508">
        <f>SUM(I88,K88)</f>
        <v>0</v>
      </c>
      <c r="I88" s="502"/>
      <c r="J88" s="502"/>
      <c r="K88" s="503"/>
      <c r="L88" s="962"/>
      <c r="M88" s="939"/>
      <c r="N88" s="1030"/>
      <c r="O88" s="939"/>
      <c r="P88" s="988"/>
    </row>
    <row r="89" spans="1:16" s="1" customFormat="1" ht="15.75" hidden="1" customHeight="1" x14ac:dyDescent="0.2">
      <c r="A89" s="1298"/>
      <c r="B89" s="1198"/>
      <c r="C89" s="960"/>
      <c r="D89" s="1587"/>
      <c r="E89" s="1589"/>
      <c r="F89" s="1590" t="s">
        <v>48</v>
      </c>
      <c r="G89" s="1591"/>
      <c r="H89" s="487">
        <f t="shared" ref="H89" si="24">SUM(H87,H88)</f>
        <v>0</v>
      </c>
      <c r="I89" s="477"/>
      <c r="J89" s="477"/>
      <c r="K89" s="478"/>
      <c r="L89" s="692"/>
      <c r="M89" s="642"/>
      <c r="N89" s="642"/>
      <c r="O89" s="642"/>
      <c r="P89" s="693"/>
    </row>
    <row r="90" spans="1:16" s="1" customFormat="1" ht="0.75" customHeight="1" thickBot="1" x14ac:dyDescent="0.25">
      <c r="A90" s="1298">
        <v>2</v>
      </c>
      <c r="B90" s="1198">
        <v>1</v>
      </c>
      <c r="C90" s="960">
        <v>10</v>
      </c>
      <c r="D90" s="1312" t="s">
        <v>609</v>
      </c>
      <c r="E90" s="1335" t="s">
        <v>514</v>
      </c>
      <c r="F90" s="18" t="s">
        <v>89</v>
      </c>
      <c r="G90" s="70" t="s">
        <v>80</v>
      </c>
      <c r="H90" s="125">
        <f>SUM(I90,K90)</f>
        <v>0</v>
      </c>
      <c r="I90" s="495"/>
      <c r="J90" s="495"/>
      <c r="K90" s="499"/>
      <c r="L90" s="1664"/>
      <c r="M90" s="1666"/>
      <c r="N90" s="1666"/>
      <c r="O90" s="1666"/>
      <c r="P90" s="1668"/>
    </row>
    <row r="91" spans="1:16" s="1" customFormat="1" ht="15.75" hidden="1" customHeight="1" x14ac:dyDescent="0.2">
      <c r="A91" s="1298"/>
      <c r="B91" s="1198"/>
      <c r="C91" s="960"/>
      <c r="D91" s="1312"/>
      <c r="E91" s="1336"/>
      <c r="F91" s="637" t="s">
        <v>89</v>
      </c>
      <c r="G91" s="224" t="s">
        <v>74</v>
      </c>
      <c r="H91" s="125">
        <f>SUM(I91,K91)</f>
        <v>0</v>
      </c>
      <c r="I91" s="495"/>
      <c r="J91" s="495"/>
      <c r="K91" s="499"/>
      <c r="L91" s="1664"/>
      <c r="M91" s="1666"/>
      <c r="N91" s="1666"/>
      <c r="O91" s="1666"/>
      <c r="P91" s="1668"/>
    </row>
    <row r="92" spans="1:16" s="1" customFormat="1" ht="15.75" hidden="1" customHeight="1" x14ac:dyDescent="0.2">
      <c r="A92" s="1298"/>
      <c r="B92" s="1198"/>
      <c r="C92" s="960"/>
      <c r="D92" s="1312"/>
      <c r="E92" s="1011"/>
      <c r="F92" s="1585" t="s">
        <v>48</v>
      </c>
      <c r="G92" s="1586"/>
      <c r="H92" s="487">
        <f t="shared" ref="H92:K92" si="25">SUM(H90,H91)</f>
        <v>0</v>
      </c>
      <c r="I92" s="477">
        <f t="shared" si="25"/>
        <v>0</v>
      </c>
      <c r="J92" s="477">
        <f t="shared" si="25"/>
        <v>0</v>
      </c>
      <c r="K92" s="478">
        <f t="shared" si="25"/>
        <v>0</v>
      </c>
      <c r="L92" s="1665"/>
      <c r="M92" s="1667"/>
      <c r="N92" s="1667"/>
      <c r="O92" s="1667"/>
      <c r="P92" s="1669"/>
    </row>
    <row r="93" spans="1:16" s="1" customFormat="1" ht="13.5" customHeight="1" x14ac:dyDescent="0.2">
      <c r="A93" s="1580">
        <v>2</v>
      </c>
      <c r="B93" s="1581">
        <v>1</v>
      </c>
      <c r="C93" s="1582">
        <v>11</v>
      </c>
      <c r="D93" s="1312" t="s">
        <v>526</v>
      </c>
      <c r="E93" s="1583" t="s">
        <v>465</v>
      </c>
      <c r="F93" s="18" t="s">
        <v>89</v>
      </c>
      <c r="G93" s="70" t="s">
        <v>73</v>
      </c>
      <c r="H93" s="500">
        <f>SUM(I93,K93)</f>
        <v>2</v>
      </c>
      <c r="I93" s="470"/>
      <c r="J93" s="470"/>
      <c r="K93" s="475">
        <v>2</v>
      </c>
      <c r="L93" s="930" t="s">
        <v>872</v>
      </c>
      <c r="M93" s="1168" t="s">
        <v>873</v>
      </c>
      <c r="N93" s="1670" t="s">
        <v>877</v>
      </c>
      <c r="O93" s="1168" t="s">
        <v>741</v>
      </c>
      <c r="P93" s="1655" t="s">
        <v>748</v>
      </c>
    </row>
    <row r="94" spans="1:16" s="1" customFormat="1" ht="13.5" customHeight="1" thickBot="1" x14ac:dyDescent="0.25">
      <c r="A94" s="1580"/>
      <c r="B94" s="1581"/>
      <c r="C94" s="1582"/>
      <c r="D94" s="1312"/>
      <c r="E94" s="1583"/>
      <c r="F94" s="637" t="s">
        <v>89</v>
      </c>
      <c r="G94" s="224" t="s">
        <v>74</v>
      </c>
      <c r="H94" s="564">
        <f>SUM(I94,K94)</f>
        <v>26</v>
      </c>
      <c r="I94" s="428"/>
      <c r="J94" s="428"/>
      <c r="K94" s="565">
        <v>26</v>
      </c>
      <c r="L94" s="1094"/>
      <c r="M94" s="1097"/>
      <c r="N94" s="1100"/>
      <c r="O94" s="1097"/>
      <c r="P94" s="1656"/>
    </row>
    <row r="95" spans="1:16" s="1" customFormat="1" ht="13.5" customHeight="1" thickBot="1" x14ac:dyDescent="0.25">
      <c r="A95" s="1580"/>
      <c r="B95" s="1581"/>
      <c r="C95" s="1582"/>
      <c r="D95" s="1312"/>
      <c r="E95" s="1584"/>
      <c r="F95" s="1585" t="s">
        <v>48</v>
      </c>
      <c r="G95" s="1586"/>
      <c r="H95" s="308">
        <f t="shared" ref="H95:K95" si="26">H93+H94</f>
        <v>28</v>
      </c>
      <c r="I95" s="305">
        <f t="shared" si="26"/>
        <v>0</v>
      </c>
      <c r="J95" s="305">
        <f t="shared" si="26"/>
        <v>0</v>
      </c>
      <c r="K95" s="306">
        <f t="shared" si="26"/>
        <v>28</v>
      </c>
      <c r="L95" s="1095"/>
      <c r="M95" s="1098"/>
      <c r="N95" s="1101"/>
      <c r="O95" s="1098"/>
      <c r="P95" s="1671"/>
    </row>
    <row r="96" spans="1:16" s="1" customFormat="1" ht="15.95" customHeight="1" thickBot="1" x14ac:dyDescent="0.25">
      <c r="A96" s="607">
        <v>2</v>
      </c>
      <c r="B96" s="608">
        <v>1</v>
      </c>
      <c r="C96" s="1577" t="s">
        <v>45</v>
      </c>
      <c r="D96" s="1577"/>
      <c r="E96" s="1577"/>
      <c r="F96" s="1578"/>
      <c r="G96" s="1579"/>
      <c r="H96" s="303">
        <f t="shared" ref="H96:J96" si="27">H67+H69+H71+H73+H75+H79+H83+H86+H89+H92+H95</f>
        <v>153.4</v>
      </c>
      <c r="I96" s="118">
        <f t="shared" si="27"/>
        <v>0</v>
      </c>
      <c r="J96" s="118">
        <f t="shared" si="27"/>
        <v>0</v>
      </c>
      <c r="K96" s="118">
        <f>K67+K69+K71+K73+K75+K79+K83+K86+K89+K92+K95</f>
        <v>153.4</v>
      </c>
      <c r="L96" s="694"/>
      <c r="M96" s="695"/>
      <c r="N96" s="695"/>
      <c r="O96" s="695"/>
      <c r="P96" s="696"/>
    </row>
    <row r="97" spans="1:16" s="3" customFormat="1" ht="14.25" customHeight="1" thickBot="1" x14ac:dyDescent="0.25">
      <c r="A97" s="689">
        <v>2</v>
      </c>
      <c r="B97" s="690">
        <v>2</v>
      </c>
      <c r="C97" s="1333" t="s">
        <v>71</v>
      </c>
      <c r="D97" s="1334"/>
      <c r="E97" s="1334"/>
      <c r="F97" s="1334"/>
      <c r="G97" s="1334"/>
      <c r="H97" s="1334"/>
      <c r="I97" s="1334"/>
      <c r="J97" s="1334"/>
      <c r="K97" s="1334"/>
      <c r="L97" s="695"/>
      <c r="M97" s="695"/>
      <c r="N97" s="695"/>
      <c r="O97" s="695"/>
      <c r="P97" s="696"/>
    </row>
    <row r="98" spans="1:16" s="1" customFormat="1" ht="15.75" hidden="1" customHeight="1" x14ac:dyDescent="0.2">
      <c r="A98" s="999">
        <v>2</v>
      </c>
      <c r="B98" s="1002">
        <v>2</v>
      </c>
      <c r="C98" s="1022">
        <v>1</v>
      </c>
      <c r="D98" s="1491" t="s">
        <v>86</v>
      </c>
      <c r="E98" s="1492" t="s">
        <v>447</v>
      </c>
      <c r="F98" s="155" t="s">
        <v>89</v>
      </c>
      <c r="G98" s="505" t="s">
        <v>73</v>
      </c>
      <c r="H98" s="511"/>
      <c r="I98" s="511"/>
      <c r="J98" s="511"/>
      <c r="K98" s="511"/>
    </row>
    <row r="99" spans="1:16" s="1" customFormat="1" ht="15.75" hidden="1" customHeight="1" x14ac:dyDescent="0.2">
      <c r="A99" s="1001"/>
      <c r="B99" s="1004"/>
      <c r="C99" s="1191"/>
      <c r="D99" s="1491"/>
      <c r="E99" s="1494"/>
      <c r="F99" s="1012" t="s">
        <v>48</v>
      </c>
      <c r="G99" s="1189"/>
      <c r="H99" s="523"/>
      <c r="I99" s="523"/>
      <c r="J99" s="523"/>
      <c r="K99" s="523"/>
    </row>
    <row r="100" spans="1:16" s="1" customFormat="1" ht="0.75" customHeight="1" thickBot="1" x14ac:dyDescent="0.25">
      <c r="A100" s="999">
        <v>2</v>
      </c>
      <c r="B100" s="1002">
        <v>2</v>
      </c>
      <c r="C100" s="1022">
        <v>2</v>
      </c>
      <c r="D100" s="1202" t="s">
        <v>87</v>
      </c>
      <c r="E100" s="1203" t="s">
        <v>534</v>
      </c>
      <c r="F100" s="615" t="s">
        <v>89</v>
      </c>
      <c r="G100" s="460" t="s">
        <v>73</v>
      </c>
      <c r="H100" s="498">
        <f>SUM(I100,K100)</f>
        <v>0</v>
      </c>
      <c r="I100" s="496"/>
      <c r="J100" s="496"/>
      <c r="K100" s="238"/>
    </row>
    <row r="101" spans="1:16" s="1" customFormat="1" ht="15.75" hidden="1" customHeight="1" thickBot="1" x14ac:dyDescent="0.25">
      <c r="A101" s="1001"/>
      <c r="B101" s="1004"/>
      <c r="C101" s="1191"/>
      <c r="D101" s="1202"/>
      <c r="E101" s="1204"/>
      <c r="F101" s="1012" t="s">
        <v>48</v>
      </c>
      <c r="G101" s="1189"/>
      <c r="H101" s="83">
        <f t="shared" ref="H101:K101" si="28">H100</f>
        <v>0</v>
      </c>
      <c r="I101" s="477">
        <f t="shared" si="28"/>
        <v>0</v>
      </c>
      <c r="J101" s="477">
        <f t="shared" si="28"/>
        <v>0</v>
      </c>
      <c r="K101" s="476">
        <f t="shared" si="28"/>
        <v>0</v>
      </c>
    </row>
    <row r="102" spans="1:16" s="1" customFormat="1" ht="13.5" customHeight="1" thickBot="1" x14ac:dyDescent="0.25">
      <c r="A102" s="999">
        <v>2</v>
      </c>
      <c r="B102" s="1002">
        <v>2</v>
      </c>
      <c r="C102" s="1022">
        <v>3</v>
      </c>
      <c r="D102" s="1214" t="s">
        <v>469</v>
      </c>
      <c r="E102" s="1203">
        <v>9</v>
      </c>
      <c r="F102" s="615" t="s">
        <v>89</v>
      </c>
      <c r="G102" s="66" t="s">
        <v>73</v>
      </c>
      <c r="H102" s="482">
        <f>SUM(I102,K102)</f>
        <v>10</v>
      </c>
      <c r="I102" s="470">
        <v>10</v>
      </c>
      <c r="J102" s="470"/>
      <c r="K102" s="494"/>
      <c r="L102" s="930" t="s">
        <v>874</v>
      </c>
      <c r="M102" s="1168" t="s">
        <v>875</v>
      </c>
      <c r="N102" s="1670" t="s">
        <v>878</v>
      </c>
      <c r="O102" s="1168" t="s">
        <v>876</v>
      </c>
      <c r="P102" s="1655" t="s">
        <v>718</v>
      </c>
    </row>
    <row r="103" spans="1:16" s="1" customFormat="1" ht="48.75" customHeight="1" thickBot="1" x14ac:dyDescent="0.25">
      <c r="A103" s="1001"/>
      <c r="B103" s="1004"/>
      <c r="C103" s="1191"/>
      <c r="D103" s="1214"/>
      <c r="E103" s="1204"/>
      <c r="F103" s="1012" t="s">
        <v>48</v>
      </c>
      <c r="G103" s="1189"/>
      <c r="H103" s="113">
        <f t="shared" ref="H103:K103" si="29">H102</f>
        <v>10</v>
      </c>
      <c r="I103" s="532">
        <f t="shared" si="29"/>
        <v>10</v>
      </c>
      <c r="J103" s="532">
        <f t="shared" si="29"/>
        <v>0</v>
      </c>
      <c r="K103" s="536">
        <f t="shared" si="29"/>
        <v>0</v>
      </c>
      <c r="L103" s="1094"/>
      <c r="M103" s="1097"/>
      <c r="N103" s="1100"/>
      <c r="O103" s="1097"/>
      <c r="P103" s="1656"/>
    </row>
    <row r="104" spans="1:16" s="1" customFormat="1" ht="15.95" customHeight="1" thickBot="1" x14ac:dyDescent="0.25">
      <c r="A104" s="611">
        <v>2</v>
      </c>
      <c r="B104" s="58">
        <v>2</v>
      </c>
      <c r="C104" s="1350" t="s">
        <v>45</v>
      </c>
      <c r="D104" s="1351"/>
      <c r="E104" s="1351"/>
      <c r="F104" s="1351"/>
      <c r="G104" s="1415"/>
      <c r="H104" s="537">
        <f>H99+H101+H103</f>
        <v>10</v>
      </c>
      <c r="I104" s="538">
        <f>I101+I103</f>
        <v>10</v>
      </c>
      <c r="J104" s="538">
        <f t="shared" ref="J104:K104" si="30">J101+J103</f>
        <v>0</v>
      </c>
      <c r="K104" s="538">
        <f t="shared" si="30"/>
        <v>0</v>
      </c>
      <c r="L104" s="666"/>
      <c r="M104" s="659"/>
      <c r="N104" s="659"/>
      <c r="O104" s="659"/>
      <c r="P104" s="660"/>
    </row>
    <row r="105" spans="1:16" s="6" customFormat="1" ht="15.95" customHeight="1" thickBot="1" x14ac:dyDescent="0.25">
      <c r="A105" s="59">
        <v>2</v>
      </c>
      <c r="B105" s="1179" t="s">
        <v>46</v>
      </c>
      <c r="C105" s="1180"/>
      <c r="D105" s="1180"/>
      <c r="E105" s="1180"/>
      <c r="F105" s="1180"/>
      <c r="G105" s="1181"/>
      <c r="H105" s="298">
        <f t="shared" ref="H105:K105" si="31">SUM(H96,H104)</f>
        <v>163.4</v>
      </c>
      <c r="I105" s="123">
        <f t="shared" si="31"/>
        <v>10</v>
      </c>
      <c r="J105" s="123">
        <f t="shared" si="31"/>
        <v>0</v>
      </c>
      <c r="K105" s="124">
        <f t="shared" si="31"/>
        <v>153.4</v>
      </c>
      <c r="L105" s="697"/>
      <c r="M105" s="698"/>
      <c r="N105" s="698"/>
      <c r="O105" s="698"/>
      <c r="P105" s="699"/>
    </row>
    <row r="106" spans="1:16" s="6" customFormat="1" ht="15.95" customHeight="1" thickBot="1" x14ac:dyDescent="0.25">
      <c r="A106" s="1575" t="s">
        <v>47</v>
      </c>
      <c r="B106" s="1576"/>
      <c r="C106" s="1576"/>
      <c r="D106" s="1576"/>
      <c r="E106" s="1576"/>
      <c r="F106" s="1576"/>
      <c r="G106" s="1576"/>
      <c r="H106" s="319">
        <f t="shared" ref="H106:J106" si="32">H62+H105</f>
        <v>6754.0999999999995</v>
      </c>
      <c r="I106" s="320">
        <f t="shared" si="32"/>
        <v>99.6</v>
      </c>
      <c r="J106" s="320">
        <f t="shared" si="32"/>
        <v>0</v>
      </c>
      <c r="K106" s="321">
        <f>K62+K105</f>
        <v>6654.4999999999991</v>
      </c>
      <c r="L106" s="700"/>
      <c r="M106" s="701"/>
      <c r="N106" s="701"/>
      <c r="O106" s="701"/>
      <c r="P106" s="702"/>
    </row>
    <row r="107" spans="1:16" s="4" customFormat="1" ht="21" customHeight="1" thickBot="1" x14ac:dyDescent="0.25">
      <c r="A107" s="648" t="s">
        <v>52</v>
      </c>
      <c r="B107" s="649"/>
      <c r="C107" s="649"/>
      <c r="D107" s="649"/>
      <c r="E107" s="649"/>
      <c r="F107" s="649"/>
      <c r="G107" s="649"/>
      <c r="H107" s="649"/>
      <c r="I107" s="649"/>
      <c r="J107" s="649"/>
      <c r="K107" s="649"/>
      <c r="L107" s="703"/>
      <c r="M107" s="703"/>
      <c r="N107" s="703"/>
      <c r="O107" s="703"/>
      <c r="P107" s="704"/>
    </row>
    <row r="108" spans="1:16" s="4" customFormat="1" ht="15" customHeight="1" thickBot="1" x14ac:dyDescent="0.25">
      <c r="A108" s="1296" t="s">
        <v>100</v>
      </c>
      <c r="B108" s="1297"/>
      <c r="C108" s="1297"/>
      <c r="D108" s="1297"/>
      <c r="E108" s="1297"/>
      <c r="F108" s="1297"/>
      <c r="G108" s="1297"/>
      <c r="H108" s="1297"/>
      <c r="I108" s="1297"/>
      <c r="J108" s="1297"/>
      <c r="K108" s="1297"/>
      <c r="L108" s="652"/>
      <c r="M108" s="652"/>
      <c r="N108" s="652"/>
      <c r="O108" s="652"/>
      <c r="P108" s="653"/>
    </row>
    <row r="109" spans="1:16" s="3" customFormat="1" ht="15" customHeight="1" thickBot="1" x14ac:dyDescent="0.25">
      <c r="A109" s="132">
        <v>1</v>
      </c>
      <c r="B109" s="1206" t="s">
        <v>639</v>
      </c>
      <c r="C109" s="1207"/>
      <c r="D109" s="1207"/>
      <c r="E109" s="1207"/>
      <c r="F109" s="1207"/>
      <c r="G109" s="1207"/>
      <c r="H109" s="1207"/>
      <c r="I109" s="1207"/>
      <c r="J109" s="1207"/>
      <c r="K109" s="1207"/>
      <c r="L109" s="682"/>
      <c r="M109" s="682"/>
      <c r="N109" s="682"/>
      <c r="O109" s="682"/>
      <c r="P109" s="683"/>
    </row>
    <row r="110" spans="1:16" s="3" customFormat="1" ht="24.75" customHeight="1" thickBot="1" x14ac:dyDescent="0.25">
      <c r="A110" s="464">
        <v>1</v>
      </c>
      <c r="B110" s="40">
        <v>1</v>
      </c>
      <c r="C110" s="1571" t="s">
        <v>101</v>
      </c>
      <c r="D110" s="1572"/>
      <c r="E110" s="1572"/>
      <c r="F110" s="1572"/>
      <c r="G110" s="1572"/>
      <c r="H110" s="1572"/>
      <c r="I110" s="1572"/>
      <c r="J110" s="1572"/>
      <c r="K110" s="1572"/>
      <c r="L110" s="673"/>
      <c r="M110" s="673"/>
      <c r="N110" s="673"/>
      <c r="O110" s="673"/>
      <c r="P110" s="674"/>
    </row>
    <row r="111" spans="1:16" s="1" customFormat="1" ht="13.5" customHeight="1" x14ac:dyDescent="0.2">
      <c r="A111" s="999">
        <v>1</v>
      </c>
      <c r="B111" s="1002">
        <v>1</v>
      </c>
      <c r="C111" s="1022">
        <v>1</v>
      </c>
      <c r="D111" s="1006" t="s">
        <v>102</v>
      </c>
      <c r="E111" s="1293">
        <v>14</v>
      </c>
      <c r="F111" s="463" t="s">
        <v>103</v>
      </c>
      <c r="G111" s="462" t="s">
        <v>104</v>
      </c>
      <c r="H111" s="498">
        <f>I111+K111</f>
        <v>259</v>
      </c>
      <c r="I111" s="496">
        <v>259</v>
      </c>
      <c r="J111" s="542"/>
      <c r="K111" s="291"/>
      <c r="L111" s="968" t="s">
        <v>742</v>
      </c>
      <c r="M111" s="967" t="s">
        <v>743</v>
      </c>
      <c r="N111" s="967">
        <v>100</v>
      </c>
      <c r="O111" s="967" t="s">
        <v>744</v>
      </c>
      <c r="P111" s="1036" t="s">
        <v>718</v>
      </c>
    </row>
    <row r="112" spans="1:16" s="1" customFormat="1" ht="13.5" customHeight="1" thickBot="1" x14ac:dyDescent="0.25">
      <c r="A112" s="1000"/>
      <c r="B112" s="1003"/>
      <c r="C112" s="1190"/>
      <c r="D112" s="1007"/>
      <c r="E112" s="1309"/>
      <c r="F112" s="645" t="s">
        <v>103</v>
      </c>
      <c r="G112" s="553" t="s">
        <v>74</v>
      </c>
      <c r="H112" s="410">
        <f>I112+K112</f>
        <v>40.32</v>
      </c>
      <c r="I112" s="551">
        <v>40.32</v>
      </c>
      <c r="J112" s="552"/>
      <c r="K112" s="705"/>
      <c r="L112" s="923"/>
      <c r="M112" s="960"/>
      <c r="N112" s="960"/>
      <c r="O112" s="960"/>
      <c r="P112" s="935"/>
    </row>
    <row r="113" spans="1:16" s="1" customFormat="1" ht="13.5" customHeight="1" thickBot="1" x14ac:dyDescent="0.25">
      <c r="A113" s="1001"/>
      <c r="B113" s="1004"/>
      <c r="C113" s="1191"/>
      <c r="D113" s="1008"/>
      <c r="E113" s="1294"/>
      <c r="F113" s="1012" t="s">
        <v>48</v>
      </c>
      <c r="G113" s="1189"/>
      <c r="H113" s="83">
        <f t="shared" ref="H113:K113" si="33">H111+H112</f>
        <v>299.32</v>
      </c>
      <c r="I113" s="477">
        <f t="shared" si="33"/>
        <v>299.32</v>
      </c>
      <c r="J113" s="477">
        <f t="shared" si="33"/>
        <v>0</v>
      </c>
      <c r="K113" s="476">
        <f t="shared" si="33"/>
        <v>0</v>
      </c>
      <c r="L113" s="923"/>
      <c r="M113" s="960"/>
      <c r="N113" s="960"/>
      <c r="O113" s="960"/>
      <c r="P113" s="935"/>
    </row>
    <row r="114" spans="1:16" s="1" customFormat="1" ht="4.5" hidden="1" customHeight="1" x14ac:dyDescent="0.2">
      <c r="A114" s="1573">
        <v>1</v>
      </c>
      <c r="B114" s="1535">
        <v>1</v>
      </c>
      <c r="C114" s="1538">
        <v>2</v>
      </c>
      <c r="D114" s="1199" t="s">
        <v>105</v>
      </c>
      <c r="E114" s="1293">
        <v>14</v>
      </c>
      <c r="F114" s="615" t="s">
        <v>103</v>
      </c>
      <c r="G114" s="460" t="s">
        <v>106</v>
      </c>
      <c r="H114" s="432">
        <f>I114+K114</f>
        <v>0</v>
      </c>
      <c r="I114" s="130"/>
      <c r="J114" s="130"/>
      <c r="K114" s="225">
        <v>0</v>
      </c>
      <c r="L114" s="756"/>
      <c r="M114" s="669"/>
      <c r="N114" s="669"/>
      <c r="O114" s="669"/>
      <c r="P114" s="670"/>
    </row>
    <row r="115" spans="1:16" s="1" customFormat="1" ht="6" hidden="1" customHeight="1" x14ac:dyDescent="0.2">
      <c r="A115" s="1574"/>
      <c r="B115" s="1537"/>
      <c r="C115" s="1540"/>
      <c r="D115" s="1200"/>
      <c r="E115" s="1294"/>
      <c r="F115" s="1012" t="s">
        <v>48</v>
      </c>
      <c r="G115" s="1189"/>
      <c r="H115" s="113">
        <f t="shared" ref="H115:K115" si="34">H114</f>
        <v>0</v>
      </c>
      <c r="I115" s="532">
        <f t="shared" si="34"/>
        <v>0</v>
      </c>
      <c r="J115" s="532">
        <f t="shared" si="34"/>
        <v>0</v>
      </c>
      <c r="K115" s="536">
        <f t="shared" si="34"/>
        <v>0</v>
      </c>
      <c r="L115" s="756"/>
      <c r="M115" s="669"/>
      <c r="N115" s="669"/>
      <c r="O115" s="669"/>
      <c r="P115" s="670"/>
    </row>
    <row r="116" spans="1:16" s="1" customFormat="1" ht="13.5" customHeight="1" x14ac:dyDescent="0.2">
      <c r="A116" s="999">
        <v>1</v>
      </c>
      <c r="B116" s="1002">
        <v>1</v>
      </c>
      <c r="C116" s="1022">
        <v>3</v>
      </c>
      <c r="D116" s="1312" t="s">
        <v>107</v>
      </c>
      <c r="E116" s="938">
        <v>14</v>
      </c>
      <c r="F116" s="431" t="s">
        <v>103</v>
      </c>
      <c r="G116" s="429" t="s">
        <v>80</v>
      </c>
      <c r="H116" s="528">
        <f>SUM(I116+K116)</f>
        <v>12.5</v>
      </c>
      <c r="I116" s="529">
        <v>12.5</v>
      </c>
      <c r="J116" s="529"/>
      <c r="K116" s="389"/>
      <c r="L116" s="1060" t="s">
        <v>745</v>
      </c>
      <c r="M116" s="938" t="s">
        <v>746</v>
      </c>
      <c r="N116" s="933">
        <v>6</v>
      </c>
      <c r="O116" s="938" t="s">
        <v>747</v>
      </c>
      <c r="P116" s="940" t="s">
        <v>748</v>
      </c>
    </row>
    <row r="117" spans="1:16" s="1" customFormat="1" ht="13.5" customHeight="1" thickBot="1" x14ac:dyDescent="0.25">
      <c r="A117" s="1000"/>
      <c r="B117" s="1003"/>
      <c r="C117" s="1190"/>
      <c r="D117" s="1312"/>
      <c r="E117" s="1005"/>
      <c r="F117" s="609" t="s">
        <v>103</v>
      </c>
      <c r="G117" s="268" t="s">
        <v>73</v>
      </c>
      <c r="H117" s="566">
        <f>SUM(I117+K117)</f>
        <v>7</v>
      </c>
      <c r="I117" s="428"/>
      <c r="J117" s="428"/>
      <c r="K117" s="811">
        <v>7</v>
      </c>
      <c r="L117" s="1109"/>
      <c r="M117" s="1005"/>
      <c r="N117" s="944"/>
      <c r="O117" s="1005"/>
      <c r="P117" s="941"/>
    </row>
    <row r="118" spans="1:16" s="1" customFormat="1" ht="15" hidden="1" customHeight="1" x14ac:dyDescent="0.2">
      <c r="A118" s="1000"/>
      <c r="B118" s="1003"/>
      <c r="C118" s="1190"/>
      <c r="D118" s="1312"/>
      <c r="E118" s="1005"/>
      <c r="F118" s="286" t="s">
        <v>103</v>
      </c>
      <c r="G118" s="430" t="s">
        <v>74</v>
      </c>
      <c r="H118" s="595">
        <f>I118+K118</f>
        <v>0</v>
      </c>
      <c r="I118" s="596"/>
      <c r="J118" s="596"/>
      <c r="K118" s="812"/>
      <c r="L118" s="1109"/>
      <c r="M118" s="1005"/>
      <c r="N118" s="944"/>
      <c r="O118" s="1005"/>
      <c r="P118" s="941"/>
    </row>
    <row r="119" spans="1:16" s="1" customFormat="1" ht="24.75" customHeight="1" thickBot="1" x14ac:dyDescent="0.25">
      <c r="A119" s="1001"/>
      <c r="B119" s="1004"/>
      <c r="C119" s="1191"/>
      <c r="D119" s="1570"/>
      <c r="E119" s="939"/>
      <c r="F119" s="1013" t="s">
        <v>48</v>
      </c>
      <c r="G119" s="1189"/>
      <c r="H119" s="304">
        <f t="shared" ref="H119:K119" si="35">H116+H118+H117</f>
        <v>19.5</v>
      </c>
      <c r="I119" s="305">
        <f t="shared" si="35"/>
        <v>12.5</v>
      </c>
      <c r="J119" s="305">
        <f t="shared" si="35"/>
        <v>0</v>
      </c>
      <c r="K119" s="307">
        <f t="shared" si="35"/>
        <v>7</v>
      </c>
      <c r="L119" s="1110"/>
      <c r="M119" s="1108"/>
      <c r="N119" s="1663"/>
      <c r="O119" s="1108"/>
      <c r="P119" s="1107"/>
    </row>
    <row r="120" spans="1:16" s="1" customFormat="1" ht="15" hidden="1" customHeight="1" x14ac:dyDescent="0.2">
      <c r="A120" s="999">
        <v>1</v>
      </c>
      <c r="B120" s="1002">
        <v>1</v>
      </c>
      <c r="C120" s="1022">
        <v>4</v>
      </c>
      <c r="D120" s="1242" t="s">
        <v>108</v>
      </c>
      <c r="E120" s="1517">
        <v>11</v>
      </c>
      <c r="F120" s="504" t="s">
        <v>103</v>
      </c>
      <c r="G120" s="162" t="s">
        <v>80</v>
      </c>
      <c r="H120" s="433">
        <f>I120+K120</f>
        <v>0</v>
      </c>
      <c r="I120" s="175"/>
      <c r="J120" s="175"/>
      <c r="K120" s="229">
        <v>0</v>
      </c>
      <c r="L120" s="756"/>
      <c r="M120" s="669"/>
      <c r="N120" s="669"/>
      <c r="O120" s="669"/>
      <c r="P120" s="670"/>
    </row>
    <row r="121" spans="1:16" s="1" customFormat="1" ht="12" hidden="1" customHeight="1" x14ac:dyDescent="0.2">
      <c r="A121" s="1000"/>
      <c r="B121" s="1003"/>
      <c r="C121" s="1190"/>
      <c r="D121" s="1243"/>
      <c r="E121" s="1511"/>
      <c r="F121" s="630" t="s">
        <v>103</v>
      </c>
      <c r="G121" s="162" t="s">
        <v>74</v>
      </c>
      <c r="H121" s="501">
        <f>I121+K121</f>
        <v>0</v>
      </c>
      <c r="I121" s="502"/>
      <c r="J121" s="502"/>
      <c r="K121" s="512">
        <v>0</v>
      </c>
      <c r="L121" s="756"/>
      <c r="M121" s="669"/>
      <c r="N121" s="669"/>
      <c r="O121" s="669"/>
      <c r="P121" s="670"/>
    </row>
    <row r="122" spans="1:16" s="1" customFormat="1" ht="12" hidden="1" customHeight="1" x14ac:dyDescent="0.2">
      <c r="A122" s="1001"/>
      <c r="B122" s="1004"/>
      <c r="C122" s="1191"/>
      <c r="D122" s="1270"/>
      <c r="E122" s="1518"/>
      <c r="F122" s="1012" t="s">
        <v>48</v>
      </c>
      <c r="G122" s="1189"/>
      <c r="H122" s="83">
        <f t="shared" ref="H122:K122" si="36">H120+H121</f>
        <v>0</v>
      </c>
      <c r="I122" s="477">
        <f t="shared" si="36"/>
        <v>0</v>
      </c>
      <c r="J122" s="477">
        <f t="shared" si="36"/>
        <v>0</v>
      </c>
      <c r="K122" s="476">
        <f t="shared" si="36"/>
        <v>0</v>
      </c>
      <c r="L122" s="756"/>
      <c r="M122" s="669"/>
      <c r="N122" s="669"/>
      <c r="O122" s="669"/>
      <c r="P122" s="670"/>
    </row>
    <row r="123" spans="1:16" s="1" customFormat="1" ht="11.25" hidden="1" customHeight="1" x14ac:dyDescent="0.2">
      <c r="A123" s="999">
        <v>1</v>
      </c>
      <c r="B123" s="1002">
        <v>1</v>
      </c>
      <c r="C123" s="1022">
        <v>5</v>
      </c>
      <c r="D123" s="1242" t="s">
        <v>109</v>
      </c>
      <c r="E123" s="1517">
        <v>11</v>
      </c>
      <c r="F123" s="504" t="s">
        <v>103</v>
      </c>
      <c r="G123" s="154" t="s">
        <v>73</v>
      </c>
      <c r="H123" s="501">
        <f>SUM(I123,K123)</f>
        <v>0</v>
      </c>
      <c r="I123" s="502"/>
      <c r="J123" s="502"/>
      <c r="K123" s="512"/>
      <c r="L123" s="756"/>
      <c r="M123" s="669"/>
      <c r="N123" s="669"/>
      <c r="O123" s="669"/>
      <c r="P123" s="670"/>
    </row>
    <row r="124" spans="1:16" s="1" customFormat="1" ht="12" hidden="1" customHeight="1" x14ac:dyDescent="0.2">
      <c r="A124" s="1000"/>
      <c r="B124" s="1003"/>
      <c r="C124" s="1190"/>
      <c r="D124" s="1243"/>
      <c r="E124" s="1511"/>
      <c r="F124" s="630" t="s">
        <v>103</v>
      </c>
      <c r="G124" s="156" t="s">
        <v>74</v>
      </c>
      <c r="H124" s="501">
        <f>SUM(I124,K124)</f>
        <v>0</v>
      </c>
      <c r="I124" s="502"/>
      <c r="J124" s="502"/>
      <c r="K124" s="512"/>
      <c r="L124" s="756"/>
      <c r="M124" s="669"/>
      <c r="N124" s="669"/>
      <c r="O124" s="669"/>
      <c r="P124" s="670"/>
    </row>
    <row r="125" spans="1:16" s="1" customFormat="1" ht="12" hidden="1" customHeight="1" x14ac:dyDescent="0.2">
      <c r="A125" s="1001"/>
      <c r="B125" s="1004"/>
      <c r="C125" s="1191"/>
      <c r="D125" s="1270"/>
      <c r="E125" s="1518"/>
      <c r="F125" s="1012" t="s">
        <v>48</v>
      </c>
      <c r="G125" s="1189"/>
      <c r="H125" s="83">
        <f t="shared" ref="H125:K125" si="37">H123+H124</f>
        <v>0</v>
      </c>
      <c r="I125" s="477">
        <f t="shared" si="37"/>
        <v>0</v>
      </c>
      <c r="J125" s="477">
        <f t="shared" si="37"/>
        <v>0</v>
      </c>
      <c r="K125" s="476">
        <f t="shared" si="37"/>
        <v>0</v>
      </c>
      <c r="L125" s="756"/>
      <c r="M125" s="669"/>
      <c r="N125" s="669"/>
      <c r="O125" s="669"/>
      <c r="P125" s="670"/>
    </row>
    <row r="126" spans="1:16" s="1" customFormat="1" ht="11.25" hidden="1" customHeight="1" x14ac:dyDescent="0.2">
      <c r="A126" s="999">
        <v>1</v>
      </c>
      <c r="B126" s="1002">
        <v>1</v>
      </c>
      <c r="C126" s="938">
        <v>6</v>
      </c>
      <c r="D126" s="1242" t="s">
        <v>110</v>
      </c>
      <c r="E126" s="1517">
        <v>11</v>
      </c>
      <c r="F126" s="504" t="s">
        <v>103</v>
      </c>
      <c r="G126" s="162" t="s">
        <v>80</v>
      </c>
      <c r="H126" s="501">
        <f>SUM(I126,K126)</f>
        <v>0</v>
      </c>
      <c r="I126" s="502"/>
      <c r="J126" s="502"/>
      <c r="K126" s="512"/>
      <c r="L126" s="756"/>
      <c r="M126" s="669"/>
      <c r="N126" s="669"/>
      <c r="O126" s="669"/>
      <c r="P126" s="670"/>
    </row>
    <row r="127" spans="1:16" s="1" customFormat="1" ht="12" hidden="1" customHeight="1" x14ac:dyDescent="0.2">
      <c r="A127" s="1000"/>
      <c r="B127" s="1003"/>
      <c r="C127" s="1005"/>
      <c r="D127" s="1243"/>
      <c r="E127" s="1511"/>
      <c r="F127" s="630" t="s">
        <v>103</v>
      </c>
      <c r="G127" s="156" t="s">
        <v>74</v>
      </c>
      <c r="H127" s="501">
        <f>SUM(I127,K127)</f>
        <v>0</v>
      </c>
      <c r="I127" s="502"/>
      <c r="J127" s="502"/>
      <c r="K127" s="512"/>
      <c r="L127" s="756"/>
      <c r="M127" s="669"/>
      <c r="N127" s="669"/>
      <c r="O127" s="669"/>
      <c r="P127" s="670"/>
    </row>
    <row r="128" spans="1:16" s="1" customFormat="1" ht="12" hidden="1" customHeight="1" x14ac:dyDescent="0.2">
      <c r="A128" s="1001"/>
      <c r="B128" s="1004"/>
      <c r="C128" s="939"/>
      <c r="D128" s="1270"/>
      <c r="E128" s="1518"/>
      <c r="F128" s="1012" t="s">
        <v>48</v>
      </c>
      <c r="G128" s="1189"/>
      <c r="H128" s="83">
        <f t="shared" ref="H128:K128" si="38">H126+H127</f>
        <v>0</v>
      </c>
      <c r="I128" s="477">
        <f t="shared" si="38"/>
        <v>0</v>
      </c>
      <c r="J128" s="477">
        <f t="shared" si="38"/>
        <v>0</v>
      </c>
      <c r="K128" s="476">
        <f t="shared" si="38"/>
        <v>0</v>
      </c>
      <c r="L128" s="756"/>
      <c r="M128" s="669"/>
      <c r="N128" s="669"/>
      <c r="O128" s="669"/>
      <c r="P128" s="670"/>
    </row>
    <row r="129" spans="1:16" s="1" customFormat="1" ht="11.25" hidden="1" customHeight="1" x14ac:dyDescent="0.2">
      <c r="A129" s="999">
        <v>1</v>
      </c>
      <c r="B129" s="1002">
        <v>1</v>
      </c>
      <c r="C129" s="938">
        <v>7</v>
      </c>
      <c r="D129" s="1242" t="s">
        <v>435</v>
      </c>
      <c r="E129" s="1517">
        <v>11</v>
      </c>
      <c r="F129" s="504" t="s">
        <v>103</v>
      </c>
      <c r="G129" s="162" t="s">
        <v>80</v>
      </c>
      <c r="H129" s="501">
        <f>I129+K129</f>
        <v>0</v>
      </c>
      <c r="I129" s="502"/>
      <c r="J129" s="502"/>
      <c r="K129" s="512">
        <v>0</v>
      </c>
      <c r="L129" s="756"/>
      <c r="M129" s="669"/>
      <c r="N129" s="669"/>
      <c r="O129" s="669"/>
      <c r="P129" s="670"/>
    </row>
    <row r="130" spans="1:16" s="1" customFormat="1" ht="78.75" hidden="1" customHeight="1" x14ac:dyDescent="0.2">
      <c r="A130" s="1000"/>
      <c r="B130" s="1003"/>
      <c r="C130" s="1005"/>
      <c r="D130" s="1243"/>
      <c r="E130" s="1511"/>
      <c r="F130" s="630" t="s">
        <v>103</v>
      </c>
      <c r="G130" s="162" t="s">
        <v>74</v>
      </c>
      <c r="H130" s="501">
        <f>I130+K130</f>
        <v>0</v>
      </c>
      <c r="I130" s="502"/>
      <c r="J130" s="502"/>
      <c r="K130" s="512">
        <v>0</v>
      </c>
      <c r="L130" s="756"/>
      <c r="M130" s="669"/>
      <c r="N130" s="669"/>
      <c r="O130" s="669"/>
      <c r="P130" s="670"/>
    </row>
    <row r="131" spans="1:16" s="1" customFormat="1" ht="12" hidden="1" customHeight="1" x14ac:dyDescent="0.2">
      <c r="A131" s="1001"/>
      <c r="B131" s="1004"/>
      <c r="C131" s="939"/>
      <c r="D131" s="1270"/>
      <c r="E131" s="1518"/>
      <c r="F131" s="1012" t="s">
        <v>48</v>
      </c>
      <c r="G131" s="1189"/>
      <c r="H131" s="83">
        <f t="shared" ref="H131:K131" si="39">H129+H130</f>
        <v>0</v>
      </c>
      <c r="I131" s="477">
        <f t="shared" si="39"/>
        <v>0</v>
      </c>
      <c r="J131" s="477">
        <f t="shared" si="39"/>
        <v>0</v>
      </c>
      <c r="K131" s="476">
        <f t="shared" si="39"/>
        <v>0</v>
      </c>
      <c r="L131" s="756"/>
      <c r="M131" s="669"/>
      <c r="N131" s="669"/>
      <c r="O131" s="669"/>
      <c r="P131" s="670"/>
    </row>
    <row r="132" spans="1:16" s="1" customFormat="1" ht="13.5" customHeight="1" x14ac:dyDescent="0.2">
      <c r="A132" s="999">
        <v>1</v>
      </c>
      <c r="B132" s="1002">
        <v>1</v>
      </c>
      <c r="C132" s="1005">
        <v>9</v>
      </c>
      <c r="D132" s="1242" t="s">
        <v>656</v>
      </c>
      <c r="E132" s="1507">
        <v>14</v>
      </c>
      <c r="F132" s="789" t="s">
        <v>103</v>
      </c>
      <c r="G132" s="462" t="s">
        <v>80</v>
      </c>
      <c r="H132" s="481">
        <f>I132+K132</f>
        <v>15</v>
      </c>
      <c r="I132" s="473"/>
      <c r="J132" s="473"/>
      <c r="K132" s="521">
        <v>15</v>
      </c>
      <c r="L132" s="923" t="s">
        <v>749</v>
      </c>
      <c r="M132" s="960" t="s">
        <v>750</v>
      </c>
      <c r="N132" s="955">
        <v>1</v>
      </c>
      <c r="O132" s="960" t="s">
        <v>751</v>
      </c>
      <c r="P132" s="935" t="s">
        <v>718</v>
      </c>
    </row>
    <row r="133" spans="1:16" s="1" customFormat="1" ht="0.75" hidden="1" customHeight="1" x14ac:dyDescent="0.2">
      <c r="A133" s="1000"/>
      <c r="B133" s="1003"/>
      <c r="C133" s="1005"/>
      <c r="D133" s="1243"/>
      <c r="E133" s="1507"/>
      <c r="F133" s="609" t="s">
        <v>103</v>
      </c>
      <c r="G133" s="461" t="s">
        <v>106</v>
      </c>
      <c r="H133" s="481">
        <f>I133+K133</f>
        <v>0</v>
      </c>
      <c r="I133" s="473"/>
      <c r="J133" s="473"/>
      <c r="K133" s="521"/>
      <c r="L133" s="923"/>
      <c r="M133" s="960"/>
      <c r="N133" s="955"/>
      <c r="O133" s="960"/>
      <c r="P133" s="935"/>
    </row>
    <row r="134" spans="1:16" s="1" customFormat="1" ht="13.5" customHeight="1" thickBot="1" x14ac:dyDescent="0.25">
      <c r="A134" s="1000"/>
      <c r="B134" s="1003"/>
      <c r="C134" s="1005"/>
      <c r="D134" s="1243"/>
      <c r="E134" s="1507"/>
      <c r="F134" s="615" t="s">
        <v>103</v>
      </c>
      <c r="G134" s="14" t="s">
        <v>74</v>
      </c>
      <c r="H134" s="481">
        <f>I134+K134</f>
        <v>66.5</v>
      </c>
      <c r="I134" s="473"/>
      <c r="J134" s="473"/>
      <c r="K134" s="521">
        <v>66.5</v>
      </c>
      <c r="L134" s="923"/>
      <c r="M134" s="960"/>
      <c r="N134" s="955"/>
      <c r="O134" s="960"/>
      <c r="P134" s="935"/>
    </row>
    <row r="135" spans="1:16" s="1" customFormat="1" ht="21.75" customHeight="1" thickBot="1" x14ac:dyDescent="0.25">
      <c r="A135" s="1001"/>
      <c r="B135" s="1004"/>
      <c r="C135" s="1005"/>
      <c r="D135" s="1243"/>
      <c r="E135" s="1507"/>
      <c r="F135" s="1274" t="s">
        <v>48</v>
      </c>
      <c r="G135" s="1271"/>
      <c r="H135" s="351">
        <f t="shared" ref="H135:J135" si="40">H132+H133+H134</f>
        <v>81.5</v>
      </c>
      <c r="I135" s="362">
        <f t="shared" si="40"/>
        <v>0</v>
      </c>
      <c r="J135" s="362">
        <f t="shared" si="40"/>
        <v>0</v>
      </c>
      <c r="K135" s="362">
        <f>K132+K133+K134</f>
        <v>81.5</v>
      </c>
      <c r="L135" s="963"/>
      <c r="M135" s="961"/>
      <c r="N135" s="956"/>
      <c r="O135" s="961"/>
      <c r="P135" s="1035"/>
    </row>
    <row r="136" spans="1:16" s="1" customFormat="1" ht="15" customHeight="1" thickBot="1" x14ac:dyDescent="0.25">
      <c r="A136" s="607">
        <v>1</v>
      </c>
      <c r="B136" s="641">
        <v>1</v>
      </c>
      <c r="C136" s="1205" t="s">
        <v>45</v>
      </c>
      <c r="D136" s="1177"/>
      <c r="E136" s="1177"/>
      <c r="F136" s="1177"/>
      <c r="G136" s="1178"/>
      <c r="H136" s="537">
        <f t="shared" ref="H136:J136" si="41">H113+H115+H119+H122+H125+H128+H131+H135</f>
        <v>400.32</v>
      </c>
      <c r="I136" s="545">
        <f t="shared" si="41"/>
        <v>311.82</v>
      </c>
      <c r="J136" s="545">
        <f t="shared" si="41"/>
        <v>0</v>
      </c>
      <c r="K136" s="546">
        <f>K113+K115+K119+K122+K125+K128+K131+K135</f>
        <v>88.5</v>
      </c>
      <c r="L136" s="706"/>
      <c r="M136" s="707"/>
      <c r="N136" s="707"/>
      <c r="O136" s="707"/>
      <c r="P136" s="708"/>
    </row>
    <row r="137" spans="1:16" s="3" customFormat="1" ht="15" customHeight="1" thickBot="1" x14ac:dyDescent="0.25">
      <c r="A137" s="689">
        <v>1</v>
      </c>
      <c r="B137" s="709">
        <v>2</v>
      </c>
      <c r="C137" s="1333" t="s">
        <v>111</v>
      </c>
      <c r="D137" s="1334"/>
      <c r="E137" s="1334"/>
      <c r="F137" s="1334"/>
      <c r="G137" s="1334"/>
      <c r="H137" s="1334"/>
      <c r="I137" s="1334"/>
      <c r="J137" s="1334"/>
      <c r="K137" s="1334"/>
      <c r="L137" s="695"/>
      <c r="M137" s="695"/>
      <c r="N137" s="695"/>
      <c r="O137" s="695"/>
      <c r="P137" s="696"/>
    </row>
    <row r="138" spans="1:16" s="1" customFormat="1" ht="15" hidden="1" customHeight="1" x14ac:dyDescent="0.2">
      <c r="A138" s="999">
        <v>1</v>
      </c>
      <c r="B138" s="1002">
        <v>2</v>
      </c>
      <c r="C138" s="1022">
        <v>1</v>
      </c>
      <c r="D138" s="1291" t="s">
        <v>112</v>
      </c>
      <c r="E138" s="1519">
        <v>11</v>
      </c>
      <c r="F138" s="622" t="s">
        <v>113</v>
      </c>
      <c r="G138" s="162" t="s">
        <v>80</v>
      </c>
      <c r="H138" s="501">
        <f>SUM(I138,K138)</f>
        <v>0</v>
      </c>
      <c r="I138" s="502"/>
      <c r="J138" s="502"/>
      <c r="K138" s="503"/>
    </row>
    <row r="139" spans="1:16" s="1" customFormat="1" ht="15.75" hidden="1" customHeight="1" x14ac:dyDescent="0.2">
      <c r="A139" s="1000"/>
      <c r="B139" s="1003"/>
      <c r="C139" s="1190"/>
      <c r="D139" s="1387"/>
      <c r="E139" s="1563"/>
      <c r="F139" s="622" t="s">
        <v>113</v>
      </c>
      <c r="G139" s="505" t="s">
        <v>74</v>
      </c>
      <c r="H139" s="501">
        <f>SUM(I139,K139)</f>
        <v>0</v>
      </c>
      <c r="I139" s="502"/>
      <c r="J139" s="502"/>
      <c r="K139" s="503"/>
    </row>
    <row r="140" spans="1:16" s="1" customFormat="1" ht="15" hidden="1" customHeight="1" x14ac:dyDescent="0.2">
      <c r="A140" s="1001"/>
      <c r="B140" s="1004"/>
      <c r="C140" s="1191"/>
      <c r="D140" s="1292"/>
      <c r="E140" s="1520"/>
      <c r="F140" s="1012" t="s">
        <v>48</v>
      </c>
      <c r="G140" s="1189"/>
      <c r="H140" s="83">
        <f t="shared" ref="H140:K140" si="42">H138+H139</f>
        <v>0</v>
      </c>
      <c r="I140" s="477">
        <f t="shared" si="42"/>
        <v>0</v>
      </c>
      <c r="J140" s="477">
        <f t="shared" si="42"/>
        <v>0</v>
      </c>
      <c r="K140" s="478">
        <f t="shared" si="42"/>
        <v>0</v>
      </c>
    </row>
    <row r="141" spans="1:16" s="1" customFormat="1" ht="15" hidden="1" customHeight="1" x14ac:dyDescent="0.2">
      <c r="A141" s="999">
        <v>1</v>
      </c>
      <c r="B141" s="1002">
        <v>2</v>
      </c>
      <c r="C141" s="1022">
        <v>2</v>
      </c>
      <c r="D141" s="1291" t="s">
        <v>114</v>
      </c>
      <c r="E141" s="1519">
        <v>11</v>
      </c>
      <c r="F141" s="622" t="s">
        <v>113</v>
      </c>
      <c r="G141" s="505" t="s">
        <v>80</v>
      </c>
      <c r="H141" s="501">
        <f>SUM(I141,K141)</f>
        <v>0</v>
      </c>
      <c r="I141" s="502"/>
      <c r="J141" s="502"/>
      <c r="K141" s="503"/>
    </row>
    <row r="142" spans="1:16" s="1" customFormat="1" ht="15" hidden="1" customHeight="1" x14ac:dyDescent="0.2">
      <c r="A142" s="1000"/>
      <c r="B142" s="1003"/>
      <c r="C142" s="1190"/>
      <c r="D142" s="1387"/>
      <c r="E142" s="1563"/>
      <c r="F142" s="622" t="s">
        <v>113</v>
      </c>
      <c r="G142" s="162" t="s">
        <v>73</v>
      </c>
      <c r="H142" s="501">
        <f>SUM(I142,K142)</f>
        <v>0</v>
      </c>
      <c r="I142" s="502"/>
      <c r="J142" s="502"/>
      <c r="K142" s="503"/>
    </row>
    <row r="143" spans="1:16" s="1" customFormat="1" ht="15" hidden="1" customHeight="1" x14ac:dyDescent="0.2">
      <c r="A143" s="1000"/>
      <c r="B143" s="1003"/>
      <c r="C143" s="1190"/>
      <c r="D143" s="1387"/>
      <c r="E143" s="1563"/>
      <c r="F143" s="622" t="s">
        <v>113</v>
      </c>
      <c r="G143" s="505" t="s">
        <v>74</v>
      </c>
      <c r="H143" s="501">
        <f>SUM(I143,K143)</f>
        <v>0</v>
      </c>
      <c r="I143" s="502"/>
      <c r="J143" s="502"/>
      <c r="K143" s="503"/>
    </row>
    <row r="144" spans="1:16" s="1" customFormat="1" ht="15" hidden="1" customHeight="1" x14ac:dyDescent="0.2">
      <c r="A144" s="1001"/>
      <c r="B144" s="1004"/>
      <c r="C144" s="1191"/>
      <c r="D144" s="1292"/>
      <c r="E144" s="1520"/>
      <c r="F144" s="1012" t="s">
        <v>48</v>
      </c>
      <c r="G144" s="1189"/>
      <c r="H144" s="83">
        <f t="shared" ref="H144:K144" si="43">H142+H143</f>
        <v>0</v>
      </c>
      <c r="I144" s="477">
        <f t="shared" si="43"/>
        <v>0</v>
      </c>
      <c r="J144" s="477">
        <f t="shared" si="43"/>
        <v>0</v>
      </c>
      <c r="K144" s="478">
        <f t="shared" si="43"/>
        <v>0</v>
      </c>
    </row>
    <row r="145" spans="1:11" s="1" customFormat="1" ht="15" hidden="1" customHeight="1" x14ac:dyDescent="0.2">
      <c r="A145" s="1298">
        <v>1</v>
      </c>
      <c r="B145" s="1198">
        <v>2</v>
      </c>
      <c r="C145" s="960">
        <v>3</v>
      </c>
      <c r="D145" s="1291" t="s">
        <v>115</v>
      </c>
      <c r="E145" s="1517">
        <v>26</v>
      </c>
      <c r="F145" s="622" t="s">
        <v>113</v>
      </c>
      <c r="G145" s="160" t="s">
        <v>80</v>
      </c>
      <c r="H145" s="501">
        <f>SUM(I145,K145)</f>
        <v>0</v>
      </c>
      <c r="I145" s="502"/>
      <c r="J145" s="502"/>
      <c r="K145" s="503"/>
    </row>
    <row r="146" spans="1:11" s="1" customFormat="1" ht="15" hidden="1" customHeight="1" x14ac:dyDescent="0.2">
      <c r="A146" s="1298"/>
      <c r="B146" s="1198"/>
      <c r="C146" s="960"/>
      <c r="D146" s="1387"/>
      <c r="E146" s="1511"/>
      <c r="F146" s="622" t="s">
        <v>113</v>
      </c>
      <c r="G146" s="163" t="s">
        <v>74</v>
      </c>
      <c r="H146" s="501">
        <f>SUM(I146,K146)</f>
        <v>0</v>
      </c>
      <c r="I146" s="502"/>
      <c r="J146" s="502"/>
      <c r="K146" s="503"/>
    </row>
    <row r="147" spans="1:11" s="1" customFormat="1" ht="15" hidden="1" customHeight="1" x14ac:dyDescent="0.2">
      <c r="A147" s="1298"/>
      <c r="B147" s="1198"/>
      <c r="C147" s="960"/>
      <c r="D147" s="1387"/>
      <c r="E147" s="1511"/>
      <c r="F147" s="1012" t="s">
        <v>48</v>
      </c>
      <c r="G147" s="1189"/>
      <c r="H147" s="83">
        <f t="shared" ref="H147:K147" si="44">H145+H146</f>
        <v>0</v>
      </c>
      <c r="I147" s="477">
        <f t="shared" si="44"/>
        <v>0</v>
      </c>
      <c r="J147" s="477">
        <f t="shared" si="44"/>
        <v>0</v>
      </c>
      <c r="K147" s="478">
        <f t="shared" si="44"/>
        <v>0</v>
      </c>
    </row>
    <row r="148" spans="1:11" s="1" customFormat="1" ht="15" hidden="1" customHeight="1" x14ac:dyDescent="0.2">
      <c r="A148" s="1298">
        <v>1</v>
      </c>
      <c r="B148" s="1198">
        <v>2</v>
      </c>
      <c r="C148" s="960">
        <v>4</v>
      </c>
      <c r="D148" s="1491" t="s">
        <v>116</v>
      </c>
      <c r="E148" s="1517">
        <v>20</v>
      </c>
      <c r="F148" s="622" t="s">
        <v>113</v>
      </c>
      <c r="G148" s="160" t="s">
        <v>80</v>
      </c>
      <c r="H148" s="501">
        <f>SUM(I148,K148)</f>
        <v>0</v>
      </c>
      <c r="I148" s="502"/>
      <c r="J148" s="502"/>
      <c r="K148" s="503"/>
    </row>
    <row r="149" spans="1:11" s="1" customFormat="1" ht="12.75" hidden="1" customHeight="1" x14ac:dyDescent="0.2">
      <c r="A149" s="1298"/>
      <c r="B149" s="1198"/>
      <c r="C149" s="960"/>
      <c r="D149" s="1491"/>
      <c r="E149" s="1511"/>
      <c r="F149" s="622" t="s">
        <v>113</v>
      </c>
      <c r="G149" s="163" t="s">
        <v>74</v>
      </c>
      <c r="H149" s="501">
        <f>SUM(I149,K149)</f>
        <v>0</v>
      </c>
      <c r="I149" s="502"/>
      <c r="J149" s="502"/>
      <c r="K149" s="503"/>
    </row>
    <row r="150" spans="1:11" s="1" customFormat="1" ht="15" hidden="1" customHeight="1" x14ac:dyDescent="0.2">
      <c r="A150" s="1298"/>
      <c r="B150" s="1198"/>
      <c r="C150" s="960"/>
      <c r="D150" s="1491"/>
      <c r="E150" s="1518"/>
      <c r="F150" s="1012" t="s">
        <v>48</v>
      </c>
      <c r="G150" s="1189"/>
      <c r="H150" s="83">
        <f t="shared" ref="H150:K150" si="45">H148+H149</f>
        <v>0</v>
      </c>
      <c r="I150" s="477">
        <f t="shared" si="45"/>
        <v>0</v>
      </c>
      <c r="J150" s="477">
        <f t="shared" si="45"/>
        <v>0</v>
      </c>
      <c r="K150" s="478">
        <f t="shared" si="45"/>
        <v>0</v>
      </c>
    </row>
    <row r="151" spans="1:11" s="1" customFormat="1" ht="12.75" hidden="1" customHeight="1" x14ac:dyDescent="0.2">
      <c r="A151" s="1298">
        <v>1</v>
      </c>
      <c r="B151" s="1198">
        <v>2</v>
      </c>
      <c r="C151" s="960">
        <v>5</v>
      </c>
      <c r="D151" s="1491" t="s">
        <v>117</v>
      </c>
      <c r="E151" s="1511">
        <v>20</v>
      </c>
      <c r="F151" s="622" t="s">
        <v>113</v>
      </c>
      <c r="G151" s="160" t="s">
        <v>73</v>
      </c>
      <c r="H151" s="501">
        <f>SUM(I151,K151)</f>
        <v>0</v>
      </c>
      <c r="I151" s="502"/>
      <c r="J151" s="502"/>
      <c r="K151" s="503"/>
    </row>
    <row r="152" spans="1:11" s="1" customFormat="1" ht="11.25" hidden="1" customHeight="1" x14ac:dyDescent="0.2">
      <c r="A152" s="1298"/>
      <c r="B152" s="1198"/>
      <c r="C152" s="960"/>
      <c r="D152" s="1491"/>
      <c r="E152" s="1511"/>
      <c r="F152" s="622" t="s">
        <v>113</v>
      </c>
      <c r="G152" s="162" t="s">
        <v>80</v>
      </c>
      <c r="H152" s="501">
        <f>SUM(I152,K152)</f>
        <v>0</v>
      </c>
      <c r="I152" s="502"/>
      <c r="J152" s="502"/>
      <c r="K152" s="503"/>
    </row>
    <row r="153" spans="1:11" s="1" customFormat="1" ht="12" hidden="1" customHeight="1" x14ac:dyDescent="0.2">
      <c r="A153" s="1298"/>
      <c r="B153" s="1198"/>
      <c r="C153" s="960"/>
      <c r="D153" s="1491"/>
      <c r="E153" s="1511"/>
      <c r="F153" s="622" t="s">
        <v>113</v>
      </c>
      <c r="G153" s="163" t="s">
        <v>74</v>
      </c>
      <c r="H153" s="501">
        <f>SUM(I153,K153)</f>
        <v>0</v>
      </c>
      <c r="I153" s="502"/>
      <c r="J153" s="502"/>
      <c r="K153" s="503"/>
    </row>
    <row r="154" spans="1:11" s="1" customFormat="1" ht="12" hidden="1" customHeight="1" x14ac:dyDescent="0.2">
      <c r="A154" s="1298"/>
      <c r="B154" s="1198"/>
      <c r="C154" s="960"/>
      <c r="D154" s="1491"/>
      <c r="E154" s="1518"/>
      <c r="F154" s="1012" t="s">
        <v>48</v>
      </c>
      <c r="G154" s="1189"/>
      <c r="H154" s="83">
        <f t="shared" ref="H154:K154" si="46">H152+H153</f>
        <v>0</v>
      </c>
      <c r="I154" s="477">
        <f t="shared" si="46"/>
        <v>0</v>
      </c>
      <c r="J154" s="477">
        <f t="shared" si="46"/>
        <v>0</v>
      </c>
      <c r="K154" s="478">
        <f t="shared" si="46"/>
        <v>0</v>
      </c>
    </row>
    <row r="155" spans="1:11" s="1" customFormat="1" ht="11.25" hidden="1" customHeight="1" x14ac:dyDescent="0.2">
      <c r="A155" s="1298">
        <v>1</v>
      </c>
      <c r="B155" s="1003">
        <v>2</v>
      </c>
      <c r="C155" s="1005">
        <v>6</v>
      </c>
      <c r="D155" s="1291" t="s">
        <v>118</v>
      </c>
      <c r="E155" s="1511">
        <v>11</v>
      </c>
      <c r="F155" s="622" t="s">
        <v>119</v>
      </c>
      <c r="G155" s="162" t="s">
        <v>74</v>
      </c>
      <c r="H155" s="501">
        <f>SUM(I155,K155)</f>
        <v>0</v>
      </c>
      <c r="I155" s="502"/>
      <c r="J155" s="502"/>
      <c r="K155" s="503"/>
    </row>
    <row r="156" spans="1:11" s="1" customFormat="1" ht="12" hidden="1" customHeight="1" x14ac:dyDescent="0.2">
      <c r="A156" s="1298"/>
      <c r="B156" s="1003"/>
      <c r="C156" s="1005"/>
      <c r="D156" s="1387"/>
      <c r="E156" s="1511"/>
      <c r="F156" s="622" t="s">
        <v>119</v>
      </c>
      <c r="G156" s="163" t="s">
        <v>80</v>
      </c>
      <c r="H156" s="501">
        <f>SUM(I156,K156)</f>
        <v>0</v>
      </c>
      <c r="I156" s="502"/>
      <c r="J156" s="502"/>
      <c r="K156" s="503"/>
    </row>
    <row r="157" spans="1:11" s="1" customFormat="1" ht="12" hidden="1" customHeight="1" x14ac:dyDescent="0.2">
      <c r="A157" s="1298"/>
      <c r="B157" s="1004"/>
      <c r="C157" s="939"/>
      <c r="D157" s="1292"/>
      <c r="E157" s="1518"/>
      <c r="F157" s="1012" t="s">
        <v>48</v>
      </c>
      <c r="G157" s="1189"/>
      <c r="H157" s="83">
        <f t="shared" ref="H157:K157" si="47">H155+H156</f>
        <v>0</v>
      </c>
      <c r="I157" s="477">
        <f t="shared" si="47"/>
        <v>0</v>
      </c>
      <c r="J157" s="477">
        <f t="shared" si="47"/>
        <v>0</v>
      </c>
      <c r="K157" s="478">
        <f t="shared" si="47"/>
        <v>0</v>
      </c>
    </row>
    <row r="158" spans="1:11" s="1" customFormat="1" ht="11.25" hidden="1" customHeight="1" x14ac:dyDescent="0.2">
      <c r="A158" s="999">
        <v>1</v>
      </c>
      <c r="B158" s="1002">
        <v>2</v>
      </c>
      <c r="C158" s="1022">
        <v>7</v>
      </c>
      <c r="D158" s="1291" t="s">
        <v>120</v>
      </c>
      <c r="E158" s="1519">
        <v>5</v>
      </c>
      <c r="F158" s="504" t="s">
        <v>129</v>
      </c>
      <c r="G158" s="160" t="s">
        <v>80</v>
      </c>
      <c r="H158" s="501">
        <f>SUM(I158,K158)</f>
        <v>0</v>
      </c>
      <c r="I158" s="502"/>
      <c r="J158" s="502"/>
      <c r="K158" s="503"/>
    </row>
    <row r="159" spans="1:11" s="1" customFormat="1" ht="12" hidden="1" customHeight="1" x14ac:dyDescent="0.2">
      <c r="A159" s="1000"/>
      <c r="B159" s="1003"/>
      <c r="C159" s="1190"/>
      <c r="D159" s="1387"/>
      <c r="E159" s="1563"/>
      <c r="F159" s="506" t="s">
        <v>129</v>
      </c>
      <c r="G159" s="505" t="s">
        <v>74</v>
      </c>
      <c r="H159" s="501">
        <f>SUM(I159,K159)</f>
        <v>0</v>
      </c>
      <c r="I159" s="502"/>
      <c r="J159" s="502"/>
      <c r="K159" s="503"/>
    </row>
    <row r="160" spans="1:11" s="1" customFormat="1" ht="12" hidden="1" customHeight="1" x14ac:dyDescent="0.2">
      <c r="A160" s="1001"/>
      <c r="B160" s="1004"/>
      <c r="C160" s="1191"/>
      <c r="D160" s="1292"/>
      <c r="E160" s="1520"/>
      <c r="F160" s="1012" t="s">
        <v>48</v>
      </c>
      <c r="G160" s="1189"/>
      <c r="H160" s="113">
        <f t="shared" ref="H160:K160" si="48">H158+H159</f>
        <v>0</v>
      </c>
      <c r="I160" s="532">
        <f t="shared" si="48"/>
        <v>0</v>
      </c>
      <c r="J160" s="532">
        <f t="shared" si="48"/>
        <v>0</v>
      </c>
      <c r="K160" s="535">
        <f t="shared" si="48"/>
        <v>0</v>
      </c>
    </row>
    <row r="161" spans="1:16" s="1" customFormat="1" ht="15" hidden="1" customHeight="1" thickBot="1" x14ac:dyDescent="0.25">
      <c r="A161" s="999">
        <v>1</v>
      </c>
      <c r="B161" s="1002">
        <v>2</v>
      </c>
      <c r="C161" s="1022">
        <v>8</v>
      </c>
      <c r="D161" s="1006" t="s">
        <v>122</v>
      </c>
      <c r="E161" s="1285" t="s">
        <v>590</v>
      </c>
      <c r="F161" s="18" t="s">
        <v>123</v>
      </c>
      <c r="G161" s="17" t="s">
        <v>73</v>
      </c>
      <c r="H161" s="498">
        <f>SUM(I161+K161)</f>
        <v>0</v>
      </c>
      <c r="I161" s="496"/>
      <c r="J161" s="529"/>
      <c r="K161" s="497"/>
    </row>
    <row r="162" spans="1:16" s="1" customFormat="1" ht="15" hidden="1" customHeight="1" thickBot="1" x14ac:dyDescent="0.25">
      <c r="A162" s="1000"/>
      <c r="B162" s="1003"/>
      <c r="C162" s="1190"/>
      <c r="D162" s="1007"/>
      <c r="E162" s="1286"/>
      <c r="F162" s="638" t="s">
        <v>123</v>
      </c>
      <c r="G162" s="16" t="s">
        <v>124</v>
      </c>
      <c r="H162" s="481">
        <f>SUM(I162+K162)</f>
        <v>0</v>
      </c>
      <c r="I162" s="473"/>
      <c r="J162" s="473"/>
      <c r="K162" s="474"/>
    </row>
    <row r="163" spans="1:16" s="1" customFormat="1" ht="15" hidden="1" customHeight="1" thickBot="1" x14ac:dyDescent="0.25">
      <c r="A163" s="1001"/>
      <c r="B163" s="1004"/>
      <c r="C163" s="1191"/>
      <c r="D163" s="1008"/>
      <c r="E163" s="1287"/>
      <c r="F163" s="1012" t="s">
        <v>48</v>
      </c>
      <c r="G163" s="1189"/>
      <c r="H163" s="83">
        <f t="shared" ref="H163:K163" si="49">H161+H162</f>
        <v>0</v>
      </c>
      <c r="I163" s="477">
        <f t="shared" si="49"/>
        <v>0</v>
      </c>
      <c r="J163" s="477">
        <f t="shared" si="49"/>
        <v>0</v>
      </c>
      <c r="K163" s="478">
        <f t="shared" si="49"/>
        <v>0</v>
      </c>
    </row>
    <row r="164" spans="1:16" s="1" customFormat="1" ht="13.5" customHeight="1" x14ac:dyDescent="0.2">
      <c r="A164" s="999">
        <v>1</v>
      </c>
      <c r="B164" s="1002">
        <v>2</v>
      </c>
      <c r="C164" s="960">
        <v>9</v>
      </c>
      <c r="D164" s="1214" t="s">
        <v>125</v>
      </c>
      <c r="E164" s="1300" t="s">
        <v>703</v>
      </c>
      <c r="F164" s="246" t="s">
        <v>582</v>
      </c>
      <c r="G164" s="79" t="s">
        <v>126</v>
      </c>
      <c r="H164" s="482">
        <f>I164+K164</f>
        <v>172.8</v>
      </c>
      <c r="I164" s="470">
        <v>172.8</v>
      </c>
      <c r="J164" s="470">
        <v>155</v>
      </c>
      <c r="K164" s="494"/>
      <c r="L164" s="1639" t="s">
        <v>752</v>
      </c>
      <c r="M164" s="1672" t="s">
        <v>753</v>
      </c>
      <c r="N164" s="1673">
        <v>2350</v>
      </c>
      <c r="O164" s="1355" t="s">
        <v>747</v>
      </c>
      <c r="P164" s="1674" t="s">
        <v>718</v>
      </c>
    </row>
    <row r="165" spans="1:16" s="1" customFormat="1" ht="15" hidden="1" customHeight="1" x14ac:dyDescent="0.2">
      <c r="A165" s="1000"/>
      <c r="B165" s="1003"/>
      <c r="C165" s="960"/>
      <c r="D165" s="1214"/>
      <c r="E165" s="1300"/>
      <c r="F165" s="246" t="s">
        <v>582</v>
      </c>
      <c r="G165" s="78" t="s">
        <v>73</v>
      </c>
      <c r="H165" s="482">
        <f>I165+K165</f>
        <v>0</v>
      </c>
      <c r="I165" s="81"/>
      <c r="J165" s="81"/>
      <c r="K165" s="521"/>
      <c r="L165" s="1109"/>
      <c r="M165" s="1026"/>
      <c r="N165" s="944"/>
      <c r="O165" s="1005"/>
      <c r="P165" s="987"/>
    </row>
    <row r="166" spans="1:16" s="1" customFormat="1" ht="14.25" customHeight="1" thickBot="1" x14ac:dyDescent="0.25">
      <c r="A166" s="1000"/>
      <c r="B166" s="1003"/>
      <c r="C166" s="960"/>
      <c r="D166" s="1214"/>
      <c r="E166" s="1300"/>
      <c r="F166" s="247" t="s">
        <v>582</v>
      </c>
      <c r="G166" s="16" t="s">
        <v>124</v>
      </c>
      <c r="H166" s="481">
        <f>I166+K166</f>
        <v>0</v>
      </c>
      <c r="I166" s="473"/>
      <c r="J166" s="473"/>
      <c r="K166" s="521"/>
      <c r="L166" s="1109"/>
      <c r="M166" s="1026"/>
      <c r="N166" s="944"/>
      <c r="O166" s="1005"/>
      <c r="P166" s="987"/>
    </row>
    <row r="167" spans="1:16" s="1" customFormat="1" ht="24.75" customHeight="1" thickBot="1" x14ac:dyDescent="0.25">
      <c r="A167" s="1001"/>
      <c r="B167" s="1004"/>
      <c r="C167" s="960"/>
      <c r="D167" s="1214"/>
      <c r="E167" s="1300"/>
      <c r="F167" s="1264" t="s">
        <v>48</v>
      </c>
      <c r="G167" s="1189"/>
      <c r="H167" s="83">
        <f t="shared" ref="H167:K167" si="50">H165+H166+H164</f>
        <v>172.8</v>
      </c>
      <c r="I167" s="477">
        <f t="shared" si="50"/>
        <v>172.8</v>
      </c>
      <c r="J167" s="477">
        <f t="shared" si="50"/>
        <v>155</v>
      </c>
      <c r="K167" s="476">
        <f t="shared" si="50"/>
        <v>0</v>
      </c>
      <c r="L167" s="962"/>
      <c r="M167" s="1027"/>
      <c r="N167" s="934"/>
      <c r="O167" s="939"/>
      <c r="P167" s="988"/>
    </row>
    <row r="168" spans="1:16" s="1" customFormat="1" ht="8.25" hidden="1" customHeight="1" x14ac:dyDescent="0.2">
      <c r="A168" s="1000">
        <v>1</v>
      </c>
      <c r="B168" s="1003">
        <v>2</v>
      </c>
      <c r="C168" s="960">
        <v>10</v>
      </c>
      <c r="D168" s="1491" t="s">
        <v>0</v>
      </c>
      <c r="E168" s="1508">
        <v>30</v>
      </c>
      <c r="F168" s="161" t="s">
        <v>24</v>
      </c>
      <c r="G168" s="507" t="s">
        <v>73</v>
      </c>
      <c r="H168" s="501">
        <f>I168+K168</f>
        <v>0</v>
      </c>
      <c r="I168" s="502"/>
      <c r="J168" s="502"/>
      <c r="K168" s="512"/>
      <c r="L168" s="756"/>
      <c r="M168" s="669"/>
      <c r="N168" s="669"/>
      <c r="O168" s="669"/>
      <c r="P168" s="670"/>
    </row>
    <row r="169" spans="1:16" s="5" customFormat="1" ht="6.75" hidden="1" customHeight="1" x14ac:dyDescent="0.2">
      <c r="A169" s="1000"/>
      <c r="B169" s="1003"/>
      <c r="C169" s="960"/>
      <c r="D169" s="1491"/>
      <c r="E169" s="1508"/>
      <c r="F169" s="161" t="s">
        <v>25</v>
      </c>
      <c r="G169" s="505" t="s">
        <v>74</v>
      </c>
      <c r="H169" s="501">
        <f>I169+K169</f>
        <v>0</v>
      </c>
      <c r="I169" s="502"/>
      <c r="J169" s="502"/>
      <c r="K169" s="512"/>
      <c r="L169" s="757"/>
      <c r="M169" s="758"/>
      <c r="N169" s="758"/>
      <c r="O169" s="758"/>
      <c r="P169" s="759"/>
    </row>
    <row r="170" spans="1:16" s="5" customFormat="1" ht="18" hidden="1" customHeight="1" x14ac:dyDescent="0.2">
      <c r="A170" s="1001"/>
      <c r="B170" s="1004"/>
      <c r="C170" s="960"/>
      <c r="D170" s="1491"/>
      <c r="E170" s="1508"/>
      <c r="F170" s="1264" t="s">
        <v>48</v>
      </c>
      <c r="G170" s="1189"/>
      <c r="H170" s="83">
        <f t="shared" ref="H170:K170" si="51">H168+H169</f>
        <v>0</v>
      </c>
      <c r="I170" s="477">
        <f t="shared" si="51"/>
        <v>0</v>
      </c>
      <c r="J170" s="489">
        <f t="shared" si="51"/>
        <v>0</v>
      </c>
      <c r="K170" s="476">
        <f t="shared" si="51"/>
        <v>0</v>
      </c>
      <c r="L170" s="757"/>
      <c r="M170" s="758"/>
      <c r="N170" s="758"/>
      <c r="O170" s="758"/>
      <c r="P170" s="759"/>
    </row>
    <row r="171" spans="1:16" s="1" customFormat="1" ht="9.75" hidden="1" customHeight="1" x14ac:dyDescent="0.2">
      <c r="A171" s="1000">
        <v>1</v>
      </c>
      <c r="B171" s="1003">
        <v>2</v>
      </c>
      <c r="C171" s="960">
        <v>11</v>
      </c>
      <c r="D171" s="1491" t="s">
        <v>1</v>
      </c>
      <c r="E171" s="1508">
        <v>20</v>
      </c>
      <c r="F171" s="215" t="s">
        <v>24</v>
      </c>
      <c r="G171" s="160" t="s">
        <v>73</v>
      </c>
      <c r="H171" s="501">
        <f>I171+K171</f>
        <v>0</v>
      </c>
      <c r="I171" s="502"/>
      <c r="J171" s="502"/>
      <c r="K171" s="512"/>
      <c r="L171" s="756"/>
      <c r="M171" s="669"/>
      <c r="N171" s="669"/>
      <c r="O171" s="669"/>
      <c r="P171" s="670"/>
    </row>
    <row r="172" spans="1:16" s="1" customFormat="1" ht="6.75" hidden="1" customHeight="1" x14ac:dyDescent="0.2">
      <c r="A172" s="1000"/>
      <c r="B172" s="1003"/>
      <c r="C172" s="960"/>
      <c r="D172" s="1491"/>
      <c r="E172" s="1508"/>
      <c r="F172" s="161" t="s">
        <v>25</v>
      </c>
      <c r="G172" s="505" t="s">
        <v>74</v>
      </c>
      <c r="H172" s="501">
        <f>I172+K172</f>
        <v>0</v>
      </c>
      <c r="I172" s="502"/>
      <c r="J172" s="502"/>
      <c r="K172" s="512"/>
      <c r="L172" s="756"/>
      <c r="M172" s="669"/>
      <c r="N172" s="669"/>
      <c r="O172" s="669"/>
      <c r="P172" s="670"/>
    </row>
    <row r="173" spans="1:16" s="6" customFormat="1" ht="29.25" hidden="1" customHeight="1" x14ac:dyDescent="0.2">
      <c r="A173" s="1001"/>
      <c r="B173" s="1004"/>
      <c r="C173" s="960"/>
      <c r="D173" s="1491"/>
      <c r="E173" s="1508"/>
      <c r="F173" s="1264" t="s">
        <v>48</v>
      </c>
      <c r="G173" s="1189"/>
      <c r="H173" s="83">
        <f t="shared" ref="H173:K173" si="52">H171+H172</f>
        <v>0</v>
      </c>
      <c r="I173" s="477">
        <f t="shared" si="52"/>
        <v>0</v>
      </c>
      <c r="J173" s="489">
        <f t="shared" si="52"/>
        <v>0</v>
      </c>
      <c r="K173" s="476">
        <f t="shared" si="52"/>
        <v>0</v>
      </c>
      <c r="L173" s="791"/>
      <c r="M173" s="792"/>
      <c r="N173" s="792"/>
      <c r="O173" s="792"/>
      <c r="P173" s="793"/>
    </row>
    <row r="174" spans="1:16" s="6" customFormat="1" ht="13.5" customHeight="1" x14ac:dyDescent="0.2">
      <c r="A174" s="1000">
        <v>1</v>
      </c>
      <c r="B174" s="1003">
        <v>2</v>
      </c>
      <c r="C174" s="960">
        <v>12</v>
      </c>
      <c r="D174" s="1312" t="s">
        <v>527</v>
      </c>
      <c r="E174" s="1300" t="s">
        <v>535</v>
      </c>
      <c r="F174" s="206" t="s">
        <v>113</v>
      </c>
      <c r="G174" s="70" t="s">
        <v>80</v>
      </c>
      <c r="H174" s="482">
        <f>I174+K174</f>
        <v>111.06</v>
      </c>
      <c r="I174" s="470"/>
      <c r="J174" s="470"/>
      <c r="K174" s="494">
        <v>111.06</v>
      </c>
      <c r="L174" s="923" t="s">
        <v>992</v>
      </c>
      <c r="M174" s="960" t="s">
        <v>991</v>
      </c>
      <c r="N174" s="1137" t="s">
        <v>761</v>
      </c>
      <c r="O174" s="960" t="s">
        <v>989</v>
      </c>
      <c r="P174" s="935" t="s">
        <v>756</v>
      </c>
    </row>
    <row r="175" spans="1:16" s="6" customFormat="1" ht="13.5" customHeight="1" x14ac:dyDescent="0.2">
      <c r="A175" s="1000"/>
      <c r="B175" s="1003"/>
      <c r="C175" s="960"/>
      <c r="D175" s="1312"/>
      <c r="E175" s="1300"/>
      <c r="F175" s="624" t="s">
        <v>113</v>
      </c>
      <c r="G175" s="76" t="s">
        <v>74</v>
      </c>
      <c r="H175" s="482">
        <f>I175+K175</f>
        <v>33.4</v>
      </c>
      <c r="I175" s="470"/>
      <c r="J175" s="470"/>
      <c r="K175" s="494">
        <v>33.4</v>
      </c>
      <c r="L175" s="923"/>
      <c r="M175" s="960"/>
      <c r="N175" s="1137"/>
      <c r="O175" s="960"/>
      <c r="P175" s="935"/>
    </row>
    <row r="176" spans="1:16" s="6" customFormat="1" ht="13.5" customHeight="1" thickBot="1" x14ac:dyDescent="0.25">
      <c r="A176" s="1000"/>
      <c r="B176" s="1003"/>
      <c r="C176" s="960"/>
      <c r="D176" s="1312"/>
      <c r="E176" s="1300"/>
      <c r="F176" s="597" t="s">
        <v>113</v>
      </c>
      <c r="G176" s="569" t="s">
        <v>106</v>
      </c>
      <c r="H176" s="482">
        <f>I176+K176</f>
        <v>5.9</v>
      </c>
      <c r="I176" s="470"/>
      <c r="J176" s="108"/>
      <c r="K176" s="494">
        <v>5.9</v>
      </c>
      <c r="L176" s="923"/>
      <c r="M176" s="960"/>
      <c r="N176" s="1137"/>
      <c r="O176" s="960"/>
      <c r="P176" s="935"/>
    </row>
    <row r="177" spans="1:16" s="6" customFormat="1" ht="13.5" customHeight="1" thickBot="1" x14ac:dyDescent="0.25">
      <c r="A177" s="1001"/>
      <c r="B177" s="1004"/>
      <c r="C177" s="960"/>
      <c r="D177" s="1312"/>
      <c r="E177" s="1300"/>
      <c r="F177" s="1264" t="s">
        <v>48</v>
      </c>
      <c r="G177" s="1189"/>
      <c r="H177" s="83">
        <f t="shared" ref="H177:K177" si="53">H174+H175+H176</f>
        <v>150.36000000000001</v>
      </c>
      <c r="I177" s="477">
        <f t="shared" si="53"/>
        <v>0</v>
      </c>
      <c r="J177" s="477">
        <f t="shared" si="53"/>
        <v>0</v>
      </c>
      <c r="K177" s="476">
        <f t="shared" si="53"/>
        <v>150.36000000000001</v>
      </c>
      <c r="L177" s="923"/>
      <c r="M177" s="960"/>
      <c r="N177" s="1137"/>
      <c r="O177" s="960"/>
      <c r="P177" s="935"/>
    </row>
    <row r="178" spans="1:16" s="6" customFormat="1" ht="13.5" customHeight="1" x14ac:dyDescent="0.2">
      <c r="A178" s="1000">
        <v>1</v>
      </c>
      <c r="B178" s="1003">
        <v>2</v>
      </c>
      <c r="C178" s="960">
        <v>13</v>
      </c>
      <c r="D178" s="1312" t="s">
        <v>528</v>
      </c>
      <c r="E178" s="1300">
        <v>7</v>
      </c>
      <c r="F178" s="206" t="s">
        <v>113</v>
      </c>
      <c r="G178" s="70" t="s">
        <v>80</v>
      </c>
      <c r="H178" s="482">
        <f>I178+K178</f>
        <v>100</v>
      </c>
      <c r="I178" s="470"/>
      <c r="J178" s="470"/>
      <c r="K178" s="494">
        <v>100</v>
      </c>
      <c r="L178" s="1060" t="s">
        <v>754</v>
      </c>
      <c r="M178" s="938" t="s">
        <v>755</v>
      </c>
      <c r="N178" s="933">
        <v>1</v>
      </c>
      <c r="O178" s="938" t="s">
        <v>908</v>
      </c>
      <c r="P178" s="986" t="s">
        <v>748</v>
      </c>
    </row>
    <row r="179" spans="1:16" s="6" customFormat="1" ht="13.5" customHeight="1" x14ac:dyDescent="0.2">
      <c r="A179" s="1000"/>
      <c r="B179" s="1003"/>
      <c r="C179" s="960"/>
      <c r="D179" s="1312"/>
      <c r="E179" s="1300"/>
      <c r="F179" s="624" t="s">
        <v>113</v>
      </c>
      <c r="G179" s="76" t="s">
        <v>74</v>
      </c>
      <c r="H179" s="482">
        <f>I179+K179</f>
        <v>128.5</v>
      </c>
      <c r="I179" s="470"/>
      <c r="J179" s="470"/>
      <c r="K179" s="494">
        <v>128.5</v>
      </c>
      <c r="L179" s="1109"/>
      <c r="M179" s="1005"/>
      <c r="N179" s="944"/>
      <c r="O179" s="1005"/>
      <c r="P179" s="987"/>
    </row>
    <row r="180" spans="1:16" s="6" customFormat="1" ht="13.5" customHeight="1" thickBot="1" x14ac:dyDescent="0.25">
      <c r="A180" s="1000"/>
      <c r="B180" s="1003"/>
      <c r="C180" s="960"/>
      <c r="D180" s="1312"/>
      <c r="E180" s="1300"/>
      <c r="F180" s="597" t="s">
        <v>113</v>
      </c>
      <c r="G180" s="569" t="s">
        <v>106</v>
      </c>
      <c r="H180" s="482">
        <f>I180+K180</f>
        <v>23</v>
      </c>
      <c r="I180" s="470"/>
      <c r="J180" s="108"/>
      <c r="K180" s="494">
        <v>23</v>
      </c>
      <c r="L180" s="1109"/>
      <c r="M180" s="1005"/>
      <c r="N180" s="944"/>
      <c r="O180" s="1005"/>
      <c r="P180" s="987"/>
    </row>
    <row r="181" spans="1:16" s="6" customFormat="1" ht="13.5" customHeight="1" thickBot="1" x14ac:dyDescent="0.25">
      <c r="A181" s="1001"/>
      <c r="B181" s="1004"/>
      <c r="C181" s="960"/>
      <c r="D181" s="1312"/>
      <c r="E181" s="1300"/>
      <c r="F181" s="1264" t="s">
        <v>48</v>
      </c>
      <c r="G181" s="1189"/>
      <c r="H181" s="83">
        <f t="shared" ref="H181:K181" si="54">H178+H179+H180</f>
        <v>251.5</v>
      </c>
      <c r="I181" s="477">
        <f t="shared" si="54"/>
        <v>0</v>
      </c>
      <c r="J181" s="477">
        <f t="shared" si="54"/>
        <v>0</v>
      </c>
      <c r="K181" s="476">
        <f t="shared" si="54"/>
        <v>251.5</v>
      </c>
      <c r="L181" s="962"/>
      <c r="M181" s="939"/>
      <c r="N181" s="934"/>
      <c r="O181" s="939"/>
      <c r="P181" s="988"/>
    </row>
    <row r="182" spans="1:16" s="6" customFormat="1" ht="13.5" customHeight="1" x14ac:dyDescent="0.2">
      <c r="A182" s="1000">
        <v>1</v>
      </c>
      <c r="B182" s="1003">
        <v>2</v>
      </c>
      <c r="C182" s="960">
        <v>14</v>
      </c>
      <c r="D182" s="1312" t="s">
        <v>529</v>
      </c>
      <c r="E182" s="1300" t="s">
        <v>535</v>
      </c>
      <c r="F182" s="206" t="s">
        <v>113</v>
      </c>
      <c r="G182" s="70" t="s">
        <v>80</v>
      </c>
      <c r="H182" s="482">
        <f>I182+K182</f>
        <v>0</v>
      </c>
      <c r="I182" s="470"/>
      <c r="J182" s="470"/>
      <c r="K182" s="494"/>
      <c r="L182" s="923" t="s">
        <v>988</v>
      </c>
      <c r="M182" s="960" t="s">
        <v>991</v>
      </c>
      <c r="N182" s="1137" t="s">
        <v>761</v>
      </c>
      <c r="O182" s="960" t="s">
        <v>989</v>
      </c>
      <c r="P182" s="1781" t="s">
        <v>756</v>
      </c>
    </row>
    <row r="183" spans="1:16" s="6" customFormat="1" ht="13.5" customHeight="1" x14ac:dyDescent="0.2">
      <c r="A183" s="1000"/>
      <c r="B183" s="1003"/>
      <c r="C183" s="960"/>
      <c r="D183" s="1312"/>
      <c r="E183" s="1300"/>
      <c r="F183" s="624" t="s">
        <v>113</v>
      </c>
      <c r="G183" s="76" t="s">
        <v>74</v>
      </c>
      <c r="H183" s="482">
        <f>I183+K183</f>
        <v>50.51</v>
      </c>
      <c r="I183" s="470"/>
      <c r="J183" s="470"/>
      <c r="K183" s="494">
        <v>50.51</v>
      </c>
      <c r="L183" s="923"/>
      <c r="M183" s="960"/>
      <c r="N183" s="1137"/>
      <c r="O183" s="960"/>
      <c r="P183" s="1781"/>
    </row>
    <row r="184" spans="1:16" s="6" customFormat="1" ht="13.5" customHeight="1" thickBot="1" x14ac:dyDescent="0.25">
      <c r="A184" s="1000"/>
      <c r="B184" s="1003"/>
      <c r="C184" s="960"/>
      <c r="D184" s="1312"/>
      <c r="E184" s="1300"/>
      <c r="F184" s="597" t="s">
        <v>113</v>
      </c>
      <c r="G184" s="569" t="s">
        <v>106</v>
      </c>
      <c r="H184" s="482">
        <f>I184+K184</f>
        <v>8.92</v>
      </c>
      <c r="I184" s="470"/>
      <c r="J184" s="108"/>
      <c r="K184" s="494">
        <v>8.92</v>
      </c>
      <c r="L184" s="923"/>
      <c r="M184" s="960"/>
      <c r="N184" s="1137"/>
      <c r="O184" s="960"/>
      <c r="P184" s="1781"/>
    </row>
    <row r="185" spans="1:16" s="6" customFormat="1" ht="13.5" customHeight="1" thickBot="1" x14ac:dyDescent="0.25">
      <c r="A185" s="1001"/>
      <c r="B185" s="1004"/>
      <c r="C185" s="960"/>
      <c r="D185" s="1312"/>
      <c r="E185" s="1300"/>
      <c r="F185" s="1264" t="s">
        <v>48</v>
      </c>
      <c r="G185" s="1189"/>
      <c r="H185" s="83">
        <f t="shared" ref="H185:J185" si="55">H182+H183+H184</f>
        <v>59.43</v>
      </c>
      <c r="I185" s="477">
        <f t="shared" si="55"/>
        <v>0</v>
      </c>
      <c r="J185" s="477">
        <f t="shared" si="55"/>
        <v>0</v>
      </c>
      <c r="K185" s="476">
        <f>K182+K183+K184</f>
        <v>59.43</v>
      </c>
      <c r="L185" s="923"/>
      <c r="M185" s="960"/>
      <c r="N185" s="1137"/>
      <c r="O185" s="960"/>
      <c r="P185" s="1781"/>
    </row>
    <row r="186" spans="1:16" s="6" customFormat="1" ht="13.5" customHeight="1" x14ac:dyDescent="0.2">
      <c r="A186" s="1000">
        <v>1</v>
      </c>
      <c r="B186" s="1003">
        <v>2</v>
      </c>
      <c r="C186" s="960">
        <v>15</v>
      </c>
      <c r="D186" s="1312" t="s">
        <v>558</v>
      </c>
      <c r="E186" s="1048" t="s">
        <v>535</v>
      </c>
      <c r="F186" s="206" t="s">
        <v>113</v>
      </c>
      <c r="G186" s="218" t="s">
        <v>80</v>
      </c>
      <c r="H186" s="481">
        <f>I186+K186</f>
        <v>36.4</v>
      </c>
      <c r="I186" s="473"/>
      <c r="J186" s="473"/>
      <c r="K186" s="521">
        <v>36.4</v>
      </c>
      <c r="L186" s="923" t="s">
        <v>757</v>
      </c>
      <c r="M186" s="960" t="s">
        <v>750</v>
      </c>
      <c r="N186" s="955">
        <v>1</v>
      </c>
      <c r="O186" s="960" t="s">
        <v>758</v>
      </c>
      <c r="P186" s="969" t="s">
        <v>718</v>
      </c>
    </row>
    <row r="187" spans="1:16" s="6" customFormat="1" ht="13.5" customHeight="1" x14ac:dyDescent="0.2">
      <c r="A187" s="1000"/>
      <c r="B187" s="1003"/>
      <c r="C187" s="960"/>
      <c r="D187" s="1312"/>
      <c r="E187" s="1048"/>
      <c r="F187" s="624" t="s">
        <v>113</v>
      </c>
      <c r="G187" s="527" t="s">
        <v>74</v>
      </c>
      <c r="H187" s="481">
        <f>I187+K187</f>
        <v>48.5</v>
      </c>
      <c r="I187" s="473"/>
      <c r="J187" s="473"/>
      <c r="K187" s="521">
        <v>48.5</v>
      </c>
      <c r="L187" s="923"/>
      <c r="M187" s="960"/>
      <c r="N187" s="955"/>
      <c r="O187" s="960"/>
      <c r="P187" s="969"/>
    </row>
    <row r="188" spans="1:16" s="6" customFormat="1" ht="13.5" customHeight="1" thickBot="1" x14ac:dyDescent="0.25">
      <c r="A188" s="1000"/>
      <c r="B188" s="1003"/>
      <c r="C188" s="960"/>
      <c r="D188" s="1312"/>
      <c r="E188" s="1048"/>
      <c r="F188" s="597" t="s">
        <v>113</v>
      </c>
      <c r="G188" s="569" t="s">
        <v>106</v>
      </c>
      <c r="H188" s="481">
        <f>I188+K188</f>
        <v>8.5</v>
      </c>
      <c r="I188" s="473"/>
      <c r="J188" s="231"/>
      <c r="K188" s="521">
        <v>8.5</v>
      </c>
      <c r="L188" s="923"/>
      <c r="M188" s="960"/>
      <c r="N188" s="955"/>
      <c r="O188" s="960"/>
      <c r="P188" s="969"/>
    </row>
    <row r="189" spans="1:16" s="6" customFormat="1" ht="13.5" customHeight="1" thickBot="1" x14ac:dyDescent="0.25">
      <c r="A189" s="1001"/>
      <c r="B189" s="1004"/>
      <c r="C189" s="960"/>
      <c r="D189" s="1312"/>
      <c r="E189" s="1048"/>
      <c r="F189" s="1264" t="s">
        <v>48</v>
      </c>
      <c r="G189" s="1253"/>
      <c r="H189" s="219">
        <f t="shared" ref="H189:K189" si="56">H186+H187+H188</f>
        <v>93.4</v>
      </c>
      <c r="I189" s="220">
        <f t="shared" si="56"/>
        <v>0</v>
      </c>
      <c r="J189" s="220">
        <f t="shared" si="56"/>
        <v>0</v>
      </c>
      <c r="K189" s="226">
        <f t="shared" si="56"/>
        <v>93.4</v>
      </c>
      <c r="L189" s="923"/>
      <c r="M189" s="960"/>
      <c r="N189" s="955"/>
      <c r="O189" s="960"/>
      <c r="P189" s="969"/>
    </row>
    <row r="190" spans="1:16" s="6" customFormat="1" ht="13.5" customHeight="1" x14ac:dyDescent="0.2">
      <c r="A190" s="999">
        <v>1</v>
      </c>
      <c r="B190" s="1002">
        <v>2</v>
      </c>
      <c r="C190" s="938">
        <v>16</v>
      </c>
      <c r="D190" s="1242" t="s">
        <v>559</v>
      </c>
      <c r="E190" s="1533" t="s">
        <v>535</v>
      </c>
      <c r="F190" s="206" t="s">
        <v>113</v>
      </c>
      <c r="G190" s="70" t="s">
        <v>80</v>
      </c>
      <c r="H190" s="482">
        <f>I190+K190</f>
        <v>0</v>
      </c>
      <c r="I190" s="470"/>
      <c r="J190" s="470"/>
      <c r="K190" s="494"/>
      <c r="L190" s="923" t="s">
        <v>990</v>
      </c>
      <c r="M190" s="960" t="s">
        <v>991</v>
      </c>
      <c r="N190" s="1137" t="s">
        <v>761</v>
      </c>
      <c r="O190" s="960" t="s">
        <v>989</v>
      </c>
      <c r="P190" s="935" t="s">
        <v>756</v>
      </c>
    </row>
    <row r="191" spans="1:16" s="6" customFormat="1" ht="13.5" customHeight="1" x14ac:dyDescent="0.2">
      <c r="A191" s="1000"/>
      <c r="B191" s="1003"/>
      <c r="C191" s="1005"/>
      <c r="D191" s="1243"/>
      <c r="E191" s="1564"/>
      <c r="F191" s="624" t="s">
        <v>113</v>
      </c>
      <c r="G191" s="76" t="s">
        <v>74</v>
      </c>
      <c r="H191" s="482">
        <f>I191+K191</f>
        <v>7.7</v>
      </c>
      <c r="I191" s="470"/>
      <c r="J191" s="470"/>
      <c r="K191" s="494">
        <v>7.7</v>
      </c>
      <c r="L191" s="923"/>
      <c r="M191" s="960"/>
      <c r="N191" s="1137"/>
      <c r="O191" s="960"/>
      <c r="P191" s="935"/>
    </row>
    <row r="192" spans="1:16" s="6" customFormat="1" ht="14.25" customHeight="1" thickBot="1" x14ac:dyDescent="0.25">
      <c r="A192" s="1000"/>
      <c r="B192" s="1003"/>
      <c r="C192" s="1005"/>
      <c r="D192" s="1243"/>
      <c r="E192" s="1564"/>
      <c r="F192" s="209" t="s">
        <v>113</v>
      </c>
      <c r="G192" s="569" t="s">
        <v>106</v>
      </c>
      <c r="H192" s="482">
        <f>I192+K192</f>
        <v>1.4</v>
      </c>
      <c r="I192" s="84"/>
      <c r="J192" s="302"/>
      <c r="K192" s="239">
        <v>1.4</v>
      </c>
      <c r="L192" s="923"/>
      <c r="M192" s="960"/>
      <c r="N192" s="1137"/>
      <c r="O192" s="960"/>
      <c r="P192" s="935"/>
    </row>
    <row r="193" spans="1:16" s="6" customFormat="1" ht="13.5" customHeight="1" thickBot="1" x14ac:dyDescent="0.25">
      <c r="A193" s="1001"/>
      <c r="B193" s="1004"/>
      <c r="C193" s="939"/>
      <c r="D193" s="1270"/>
      <c r="E193" s="1534"/>
      <c r="F193" s="1274" t="s">
        <v>48</v>
      </c>
      <c r="G193" s="1271"/>
      <c r="H193" s="113">
        <f t="shared" ref="H193:K193" si="57">H190+H191+H192</f>
        <v>9.1</v>
      </c>
      <c r="I193" s="532">
        <f t="shared" si="57"/>
        <v>0</v>
      </c>
      <c r="J193" s="532">
        <f t="shared" si="57"/>
        <v>0</v>
      </c>
      <c r="K193" s="536">
        <f t="shared" si="57"/>
        <v>9.1</v>
      </c>
      <c r="L193" s="923"/>
      <c r="M193" s="960"/>
      <c r="N193" s="1137"/>
      <c r="O193" s="960"/>
      <c r="P193" s="935"/>
    </row>
    <row r="194" spans="1:16" s="6" customFormat="1" ht="13.5" customHeight="1" thickBot="1" x14ac:dyDescent="0.25">
      <c r="A194" s="1000">
        <v>1</v>
      </c>
      <c r="B194" s="1003">
        <v>2</v>
      </c>
      <c r="C194" s="1005">
        <v>17</v>
      </c>
      <c r="D194" s="593" t="s">
        <v>657</v>
      </c>
      <c r="E194" s="1564">
        <v>11</v>
      </c>
      <c r="F194" s="206" t="s">
        <v>123</v>
      </c>
      <c r="G194" s="70" t="s">
        <v>73</v>
      </c>
      <c r="H194" s="482">
        <f>I194+K194</f>
        <v>45</v>
      </c>
      <c r="I194" s="470"/>
      <c r="J194" s="470"/>
      <c r="K194" s="494">
        <v>45</v>
      </c>
      <c r="L194" s="1061" t="s">
        <v>657</v>
      </c>
      <c r="M194" s="1300" t="s">
        <v>760</v>
      </c>
      <c r="N194" s="1757" t="s">
        <v>761</v>
      </c>
      <c r="O194" s="1300" t="s">
        <v>993</v>
      </c>
      <c r="P194" s="1756" t="s">
        <v>748</v>
      </c>
    </row>
    <row r="195" spans="1:16" s="6" customFormat="1" ht="15" customHeight="1" thickBot="1" x14ac:dyDescent="0.25">
      <c r="A195" s="1000"/>
      <c r="B195" s="1003"/>
      <c r="C195" s="1005"/>
      <c r="D195" s="594"/>
      <c r="E195" s="1564"/>
      <c r="F195" s="1274" t="s">
        <v>48</v>
      </c>
      <c r="G195" s="1271"/>
      <c r="H195" s="219">
        <f>I195+K195</f>
        <v>45</v>
      </c>
      <c r="I195" s="477">
        <f t="shared" ref="I195:K195" si="58">I194</f>
        <v>0</v>
      </c>
      <c r="J195" s="477">
        <f t="shared" si="58"/>
        <v>0</v>
      </c>
      <c r="K195" s="523">
        <f t="shared" si="58"/>
        <v>45</v>
      </c>
      <c r="L195" s="1061"/>
      <c r="M195" s="1300"/>
      <c r="N195" s="1757"/>
      <c r="O195" s="1300"/>
      <c r="P195" s="1756"/>
    </row>
    <row r="196" spans="1:16" s="6" customFormat="1" ht="13.5" customHeight="1" x14ac:dyDescent="0.2">
      <c r="A196" s="999">
        <v>1</v>
      </c>
      <c r="B196" s="1002">
        <v>2</v>
      </c>
      <c r="C196" s="938">
        <v>18</v>
      </c>
      <c r="D196" s="1242" t="s">
        <v>658</v>
      </c>
      <c r="E196" s="1533" t="s">
        <v>540</v>
      </c>
      <c r="F196" s="206" t="s">
        <v>113</v>
      </c>
      <c r="G196" s="70" t="s">
        <v>80</v>
      </c>
      <c r="H196" s="482">
        <f>I196+K196</f>
        <v>20</v>
      </c>
      <c r="I196" s="470"/>
      <c r="J196" s="470"/>
      <c r="K196" s="494">
        <v>20</v>
      </c>
      <c r="L196" s="1060" t="s">
        <v>762</v>
      </c>
      <c r="M196" s="938" t="s">
        <v>759</v>
      </c>
      <c r="N196" s="933">
        <v>1</v>
      </c>
      <c r="O196" s="938" t="s">
        <v>763</v>
      </c>
      <c r="P196" s="986" t="s">
        <v>718</v>
      </c>
    </row>
    <row r="197" spans="1:16" s="6" customFormat="1" ht="13.5" customHeight="1" thickBot="1" x14ac:dyDescent="0.25">
      <c r="A197" s="1000"/>
      <c r="B197" s="1003"/>
      <c r="C197" s="1005"/>
      <c r="D197" s="1243"/>
      <c r="E197" s="1564"/>
      <c r="F197" s="636" t="s">
        <v>113</v>
      </c>
      <c r="G197" s="28" t="s">
        <v>74</v>
      </c>
      <c r="H197" s="482">
        <f>I197+K197</f>
        <v>40</v>
      </c>
      <c r="I197" s="470"/>
      <c r="J197" s="470"/>
      <c r="K197" s="494">
        <v>40</v>
      </c>
      <c r="L197" s="1109"/>
      <c r="M197" s="1005"/>
      <c r="N197" s="944"/>
      <c r="O197" s="1005"/>
      <c r="P197" s="987"/>
    </row>
    <row r="198" spans="1:16" s="6" customFormat="1" ht="13.5" customHeight="1" thickBot="1" x14ac:dyDescent="0.25">
      <c r="A198" s="1001"/>
      <c r="B198" s="1004"/>
      <c r="C198" s="939"/>
      <c r="D198" s="1270"/>
      <c r="E198" s="1534"/>
      <c r="F198" s="1274" t="s">
        <v>48</v>
      </c>
      <c r="G198" s="1271"/>
      <c r="H198" s="351">
        <f t="shared" ref="H198:J198" si="59">H196+H197</f>
        <v>60</v>
      </c>
      <c r="I198" s="116">
        <f t="shared" si="59"/>
        <v>0</v>
      </c>
      <c r="J198" s="116">
        <f t="shared" si="59"/>
        <v>0</v>
      </c>
      <c r="K198" s="207">
        <f>K196+K197</f>
        <v>60</v>
      </c>
      <c r="L198" s="1110"/>
      <c r="M198" s="1108"/>
      <c r="N198" s="1663"/>
      <c r="O198" s="1108"/>
      <c r="P198" s="1718"/>
    </row>
    <row r="199" spans="1:16" s="6" customFormat="1" ht="15" customHeight="1" thickBot="1" x14ac:dyDescent="0.25">
      <c r="A199" s="296">
        <v>1</v>
      </c>
      <c r="B199" s="297">
        <v>2</v>
      </c>
      <c r="C199" s="1205" t="s">
        <v>45</v>
      </c>
      <c r="D199" s="1177"/>
      <c r="E199" s="1177"/>
      <c r="F199" s="1177"/>
      <c r="G199" s="1178"/>
      <c r="H199" s="538">
        <f t="shared" ref="H199:J199" si="60">H140+H144+H147+H150+H154+H157+H160+H163+H167+H170+H173+H177+H181+H185+H189+H195+H193</f>
        <v>781.59</v>
      </c>
      <c r="I199" s="538">
        <f t="shared" si="60"/>
        <v>172.8</v>
      </c>
      <c r="J199" s="538">
        <f t="shared" si="60"/>
        <v>155</v>
      </c>
      <c r="K199" s="539">
        <f>K140+K144+K147+K150+K154+K157+K160+K163+K167+K170+K173+K177+K181+K185+K189+K195+K193+K198</f>
        <v>668.79000000000008</v>
      </c>
      <c r="L199" s="710"/>
      <c r="M199" s="675"/>
      <c r="N199" s="675"/>
      <c r="O199" s="675"/>
      <c r="P199" s="676"/>
    </row>
    <row r="200" spans="1:16" s="1" customFormat="1" ht="15" customHeight="1" thickBot="1" x14ac:dyDescent="0.25">
      <c r="A200" s="295">
        <v>1</v>
      </c>
      <c r="B200" s="1567" t="s">
        <v>46</v>
      </c>
      <c r="C200" s="1568"/>
      <c r="D200" s="1568"/>
      <c r="E200" s="1568"/>
      <c r="F200" s="1568"/>
      <c r="G200" s="1569"/>
      <c r="H200" s="294">
        <f t="shared" ref="H200:K200" si="61">H136+H199</f>
        <v>1181.9100000000001</v>
      </c>
      <c r="I200" s="294">
        <f t="shared" si="61"/>
        <v>484.62</v>
      </c>
      <c r="J200" s="294">
        <f t="shared" si="61"/>
        <v>155</v>
      </c>
      <c r="K200" s="294">
        <f t="shared" si="61"/>
        <v>757.29000000000008</v>
      </c>
      <c r="L200" s="711"/>
      <c r="M200" s="711"/>
      <c r="N200" s="711"/>
      <c r="O200" s="711"/>
      <c r="P200" s="712"/>
    </row>
    <row r="201" spans="1:16" s="1" customFormat="1" ht="15" customHeight="1" thickBot="1" x14ac:dyDescent="0.25">
      <c r="A201" s="713">
        <v>2</v>
      </c>
      <c r="B201" s="1206" t="s">
        <v>127</v>
      </c>
      <c r="C201" s="1207"/>
      <c r="D201" s="1207"/>
      <c r="E201" s="1207"/>
      <c r="F201" s="1207"/>
      <c r="G201" s="1207"/>
      <c r="H201" s="1207"/>
      <c r="I201" s="1207"/>
      <c r="J201" s="1207"/>
      <c r="K201" s="1207"/>
      <c r="L201" s="682"/>
      <c r="M201" s="682"/>
      <c r="N201" s="682"/>
      <c r="O201" s="682"/>
      <c r="P201" s="683"/>
    </row>
    <row r="202" spans="1:16" s="1" customFormat="1" ht="15.75" customHeight="1" thickBot="1" x14ac:dyDescent="0.25">
      <c r="A202" s="714">
        <v>2</v>
      </c>
      <c r="B202" s="658">
        <v>1</v>
      </c>
      <c r="C202" s="1395" t="s">
        <v>128</v>
      </c>
      <c r="D202" s="1396"/>
      <c r="E202" s="1396"/>
      <c r="F202" s="1396"/>
      <c r="G202" s="1396"/>
      <c r="H202" s="1334"/>
      <c r="I202" s="1334"/>
      <c r="J202" s="1334"/>
      <c r="K202" s="1334"/>
      <c r="L202" s="715"/>
      <c r="M202" s="715"/>
      <c r="N202" s="715"/>
      <c r="O202" s="715"/>
      <c r="P202" s="716"/>
    </row>
    <row r="203" spans="1:16" s="1" customFormat="1" ht="13.5" customHeight="1" x14ac:dyDescent="0.2">
      <c r="A203" s="999">
        <v>2</v>
      </c>
      <c r="B203" s="1002">
        <v>1</v>
      </c>
      <c r="C203" s="1022">
        <v>1</v>
      </c>
      <c r="D203" s="1226" t="s">
        <v>644</v>
      </c>
      <c r="E203" s="1022" t="s">
        <v>704</v>
      </c>
      <c r="F203" s="609" t="s">
        <v>129</v>
      </c>
      <c r="G203" s="592" t="s">
        <v>73</v>
      </c>
      <c r="H203" s="498">
        <f>SUM(I203,K203)</f>
        <v>44.6</v>
      </c>
      <c r="I203" s="496">
        <v>44.6</v>
      </c>
      <c r="J203" s="496"/>
      <c r="K203" s="238"/>
      <c r="L203" s="1639" t="s">
        <v>896</v>
      </c>
      <c r="M203" s="1355" t="s">
        <v>897</v>
      </c>
      <c r="N203" s="1755" t="s">
        <v>898</v>
      </c>
      <c r="O203" s="967" t="s">
        <v>895</v>
      </c>
      <c r="P203" s="964" t="s">
        <v>718</v>
      </c>
    </row>
    <row r="204" spans="1:16" s="1" customFormat="1" ht="13.5" customHeight="1" thickBot="1" x14ac:dyDescent="0.25">
      <c r="A204" s="1000"/>
      <c r="B204" s="1003"/>
      <c r="C204" s="1190"/>
      <c r="D204" s="1490"/>
      <c r="E204" s="1190"/>
      <c r="F204" s="636" t="s">
        <v>129</v>
      </c>
      <c r="G204" s="515" t="s">
        <v>573</v>
      </c>
      <c r="H204" s="410">
        <f>SUM(I204,K204)</f>
        <v>198.4</v>
      </c>
      <c r="I204" s="90">
        <v>198.4</v>
      </c>
      <c r="J204" s="90"/>
      <c r="K204" s="441"/>
      <c r="L204" s="1109"/>
      <c r="M204" s="1005"/>
      <c r="N204" s="1137"/>
      <c r="O204" s="960"/>
      <c r="P204" s="969"/>
    </row>
    <row r="205" spans="1:16" s="1" customFormat="1" ht="13.5" customHeight="1" thickBot="1" x14ac:dyDescent="0.25">
      <c r="A205" s="1001"/>
      <c r="B205" s="1004"/>
      <c r="C205" s="1191"/>
      <c r="D205" s="1227"/>
      <c r="E205" s="1191"/>
      <c r="F205" s="1012" t="s">
        <v>48</v>
      </c>
      <c r="G205" s="1189"/>
      <c r="H205" s="487">
        <f t="shared" ref="H205:K205" si="62">H203+H204</f>
        <v>243</v>
      </c>
      <c r="I205" s="477">
        <f t="shared" si="62"/>
        <v>243</v>
      </c>
      <c r="J205" s="477">
        <f t="shared" si="62"/>
        <v>0</v>
      </c>
      <c r="K205" s="490">
        <f t="shared" si="62"/>
        <v>0</v>
      </c>
      <c r="L205" s="962"/>
      <c r="M205" s="939"/>
      <c r="N205" s="1137"/>
      <c r="O205" s="960"/>
      <c r="P205" s="969"/>
    </row>
    <row r="206" spans="1:16" s="1" customFormat="1" ht="13.5" customHeight="1" thickBot="1" x14ac:dyDescent="0.25">
      <c r="A206" s="999">
        <v>2</v>
      </c>
      <c r="B206" s="1002">
        <v>1</v>
      </c>
      <c r="C206" s="938">
        <v>2</v>
      </c>
      <c r="D206" s="1316" t="s">
        <v>317</v>
      </c>
      <c r="E206" s="938">
        <v>14</v>
      </c>
      <c r="F206" s="615" t="s">
        <v>213</v>
      </c>
      <c r="G206" s="73" t="s">
        <v>73</v>
      </c>
      <c r="H206" s="481">
        <f>SUM(I206+K206)</f>
        <v>7</v>
      </c>
      <c r="I206" s="473">
        <v>7</v>
      </c>
      <c r="J206" s="473"/>
      <c r="K206" s="521"/>
      <c r="L206" s="962" t="s">
        <v>764</v>
      </c>
      <c r="M206" s="939" t="s">
        <v>765</v>
      </c>
      <c r="N206" s="939">
        <v>2</v>
      </c>
      <c r="O206" s="939" t="s">
        <v>747</v>
      </c>
      <c r="P206" s="1644" t="s">
        <v>766</v>
      </c>
    </row>
    <row r="207" spans="1:16" s="1" customFormat="1" ht="13.5" customHeight="1" thickBot="1" x14ac:dyDescent="0.25">
      <c r="A207" s="1367"/>
      <c r="B207" s="1368"/>
      <c r="C207" s="1108"/>
      <c r="D207" s="1317"/>
      <c r="E207" s="1108"/>
      <c r="F207" s="1012" t="s">
        <v>48</v>
      </c>
      <c r="G207" s="1189"/>
      <c r="H207" s="113">
        <f t="shared" ref="H207:K207" si="63">H206</f>
        <v>7</v>
      </c>
      <c r="I207" s="532">
        <f t="shared" si="63"/>
        <v>7</v>
      </c>
      <c r="J207" s="532">
        <f t="shared" si="63"/>
        <v>0</v>
      </c>
      <c r="K207" s="536">
        <f t="shared" si="63"/>
        <v>0</v>
      </c>
      <c r="L207" s="963"/>
      <c r="M207" s="961"/>
      <c r="N207" s="961"/>
      <c r="O207" s="961"/>
      <c r="P207" s="1035"/>
    </row>
    <row r="208" spans="1:16" s="1" customFormat="1" ht="15" customHeight="1" thickBot="1" x14ac:dyDescent="0.25">
      <c r="A208" s="613">
        <v>2</v>
      </c>
      <c r="B208" s="236">
        <v>1</v>
      </c>
      <c r="C208" s="1175" t="s">
        <v>45</v>
      </c>
      <c r="D208" s="1176"/>
      <c r="E208" s="1176"/>
      <c r="F208" s="1176"/>
      <c r="G208" s="1278"/>
      <c r="H208" s="537">
        <f t="shared" ref="H208:K208" si="64">H205+H207</f>
        <v>250</v>
      </c>
      <c r="I208" s="538">
        <f t="shared" si="64"/>
        <v>250</v>
      </c>
      <c r="J208" s="538">
        <f t="shared" si="64"/>
        <v>0</v>
      </c>
      <c r="K208" s="539">
        <f t="shared" si="64"/>
        <v>0</v>
      </c>
      <c r="L208" s="717"/>
      <c r="M208" s="718"/>
      <c r="N208" s="718"/>
      <c r="O208" s="718"/>
      <c r="P208" s="719"/>
    </row>
    <row r="209" spans="1:16" ht="15" customHeight="1" thickBot="1" x14ac:dyDescent="0.25">
      <c r="A209" s="469">
        <v>2</v>
      </c>
      <c r="B209" s="1179" t="s">
        <v>46</v>
      </c>
      <c r="C209" s="1180"/>
      <c r="D209" s="1180"/>
      <c r="E209" s="1180"/>
      <c r="F209" s="1180"/>
      <c r="G209" s="1181"/>
      <c r="H209" s="122">
        <f t="shared" ref="H209:J209" si="65">H208</f>
        <v>250</v>
      </c>
      <c r="I209" s="123">
        <f t="shared" si="65"/>
        <v>250</v>
      </c>
      <c r="J209" s="123">
        <f t="shared" si="65"/>
        <v>0</v>
      </c>
      <c r="K209" s="283">
        <f>K208</f>
        <v>0</v>
      </c>
      <c r="L209" s="720"/>
      <c r="M209" s="721"/>
      <c r="N209" s="721"/>
      <c r="O209" s="721"/>
      <c r="P209" s="722"/>
    </row>
    <row r="210" spans="1:16" ht="13.5" thickBot="1" x14ac:dyDescent="0.25">
      <c r="A210" s="1182" t="s">
        <v>47</v>
      </c>
      <c r="B210" s="1183"/>
      <c r="C210" s="1183"/>
      <c r="D210" s="1183"/>
      <c r="E210" s="1183"/>
      <c r="F210" s="1183"/>
      <c r="G210" s="1183"/>
      <c r="H210" s="281">
        <f>H200+H209</f>
        <v>1431.91</v>
      </c>
      <c r="I210" s="281">
        <f>I200+I209</f>
        <v>734.62</v>
      </c>
      <c r="J210" s="281">
        <f t="shared" ref="J210:K210" si="66">J200+J209</f>
        <v>155</v>
      </c>
      <c r="K210" s="281">
        <f t="shared" si="66"/>
        <v>757.29000000000008</v>
      </c>
      <c r="L210" s="700"/>
      <c r="M210" s="701"/>
      <c r="N210" s="701"/>
      <c r="O210" s="701"/>
      <c r="P210" s="702"/>
    </row>
    <row r="211" spans="1:16" s="4" customFormat="1" ht="15" customHeight="1" thickBot="1" x14ac:dyDescent="0.25">
      <c r="A211" s="1565" t="s">
        <v>653</v>
      </c>
      <c r="B211" s="1566"/>
      <c r="C211" s="1566"/>
      <c r="D211" s="1566"/>
      <c r="E211" s="1566"/>
      <c r="F211" s="1566"/>
      <c r="G211" s="1566"/>
      <c r="H211" s="1566"/>
      <c r="I211" s="1566"/>
      <c r="J211" s="1566"/>
      <c r="K211" s="1566"/>
      <c r="L211" s="650"/>
      <c r="M211" s="650"/>
      <c r="N211" s="650"/>
      <c r="O211" s="650"/>
      <c r="P211" s="651"/>
    </row>
    <row r="212" spans="1:16" s="4" customFormat="1" ht="15" customHeight="1" thickBot="1" x14ac:dyDescent="0.25">
      <c r="A212" s="1296" t="s">
        <v>130</v>
      </c>
      <c r="B212" s="1297"/>
      <c r="C212" s="1297"/>
      <c r="D212" s="1297"/>
      <c r="E212" s="1297"/>
      <c r="F212" s="1297"/>
      <c r="G212" s="1297"/>
      <c r="H212" s="1297"/>
      <c r="I212" s="1297"/>
      <c r="J212" s="1297"/>
      <c r="K212" s="1297"/>
      <c r="L212" s="652"/>
      <c r="M212" s="652"/>
      <c r="N212" s="652"/>
      <c r="O212" s="652"/>
      <c r="P212" s="653"/>
    </row>
    <row r="213" spans="1:16" s="3" customFormat="1" ht="15" customHeight="1" thickBot="1" x14ac:dyDescent="0.25">
      <c r="A213" s="723">
        <v>1</v>
      </c>
      <c r="B213" s="724" t="s">
        <v>131</v>
      </c>
      <c r="C213" s="725"/>
      <c r="D213" s="725"/>
      <c r="E213" s="725"/>
      <c r="F213" s="725"/>
      <c r="G213" s="725"/>
      <c r="H213" s="725"/>
      <c r="I213" s="725"/>
      <c r="J213" s="725"/>
      <c r="K213" s="725"/>
      <c r="L213" s="726"/>
      <c r="M213" s="726"/>
      <c r="N213" s="726"/>
      <c r="O213" s="726"/>
      <c r="P213" s="727"/>
    </row>
    <row r="214" spans="1:16" s="3" customFormat="1" ht="14.25" customHeight="1" thickBot="1" x14ac:dyDescent="0.25">
      <c r="A214" s="689">
        <v>1</v>
      </c>
      <c r="B214" s="709">
        <v>1</v>
      </c>
      <c r="C214" s="1333" t="s">
        <v>132</v>
      </c>
      <c r="D214" s="1334"/>
      <c r="E214" s="1334"/>
      <c r="F214" s="1334"/>
      <c r="G214" s="1334"/>
      <c r="H214" s="1334"/>
      <c r="I214" s="1334"/>
      <c r="J214" s="1334"/>
      <c r="K214" s="1334"/>
      <c r="L214" s="659"/>
      <c r="M214" s="659"/>
      <c r="N214" s="659"/>
      <c r="O214" s="659"/>
      <c r="P214" s="660"/>
    </row>
    <row r="215" spans="1:16" s="1" customFormat="1" ht="15" hidden="1" customHeight="1" x14ac:dyDescent="0.2">
      <c r="A215" s="999">
        <v>1</v>
      </c>
      <c r="B215" s="1002">
        <v>1</v>
      </c>
      <c r="C215" s="1022">
        <v>1</v>
      </c>
      <c r="D215" s="1291" t="s">
        <v>133</v>
      </c>
      <c r="E215" s="1519">
        <v>11</v>
      </c>
      <c r="F215" s="630" t="s">
        <v>113</v>
      </c>
      <c r="G215" s="505" t="s">
        <v>134</v>
      </c>
      <c r="H215" s="501">
        <f>SUM(I215,K215)</f>
        <v>0</v>
      </c>
      <c r="I215" s="502"/>
      <c r="J215" s="502"/>
      <c r="K215" s="503"/>
    </row>
    <row r="216" spans="1:16" s="1" customFormat="1" ht="15" hidden="1" customHeight="1" x14ac:dyDescent="0.2">
      <c r="A216" s="1000"/>
      <c r="B216" s="1003"/>
      <c r="C216" s="1190"/>
      <c r="D216" s="1387"/>
      <c r="E216" s="1563"/>
      <c r="F216" s="622" t="s">
        <v>113</v>
      </c>
      <c r="G216" s="510" t="s">
        <v>80</v>
      </c>
      <c r="H216" s="501">
        <f>SUM(I216,K216)</f>
        <v>0</v>
      </c>
      <c r="I216" s="502"/>
      <c r="J216" s="502"/>
      <c r="K216" s="503"/>
    </row>
    <row r="217" spans="1:16" s="1" customFormat="1" ht="15" hidden="1" customHeight="1" x14ac:dyDescent="0.2">
      <c r="A217" s="1000"/>
      <c r="B217" s="1003"/>
      <c r="C217" s="1190"/>
      <c r="D217" s="1387"/>
      <c r="E217" s="1563"/>
      <c r="F217" s="630" t="s">
        <v>113</v>
      </c>
      <c r="G217" s="505" t="s">
        <v>74</v>
      </c>
      <c r="H217" s="501">
        <f>SUM(I217,K217)</f>
        <v>0</v>
      </c>
      <c r="I217" s="502"/>
      <c r="J217" s="502"/>
      <c r="K217" s="503"/>
    </row>
    <row r="218" spans="1:16" s="1" customFormat="1" ht="15" hidden="1" customHeight="1" x14ac:dyDescent="0.2">
      <c r="A218" s="1001"/>
      <c r="B218" s="1004"/>
      <c r="C218" s="1191"/>
      <c r="D218" s="1292"/>
      <c r="E218" s="1520"/>
      <c r="F218" s="1012" t="s">
        <v>48</v>
      </c>
      <c r="G218" s="1189"/>
      <c r="H218" s="487">
        <f t="shared" ref="H218:K218" si="67">H215+H216+H217</f>
        <v>0</v>
      </c>
      <c r="I218" s="477">
        <f t="shared" si="67"/>
        <v>0</v>
      </c>
      <c r="J218" s="477">
        <f t="shared" si="67"/>
        <v>0</v>
      </c>
      <c r="K218" s="490">
        <f t="shared" si="67"/>
        <v>0</v>
      </c>
    </row>
    <row r="219" spans="1:16" s="1" customFormat="1" ht="15" hidden="1" customHeight="1" x14ac:dyDescent="0.2">
      <c r="A219" s="999">
        <v>1</v>
      </c>
      <c r="B219" s="1002">
        <v>1</v>
      </c>
      <c r="C219" s="938">
        <v>2</v>
      </c>
      <c r="D219" s="1291" t="s">
        <v>135</v>
      </c>
      <c r="E219" s="1517">
        <v>11</v>
      </c>
      <c r="F219" s="622" t="s">
        <v>113</v>
      </c>
      <c r="G219" s="510" t="s">
        <v>80</v>
      </c>
      <c r="H219" s="508">
        <f>SUM(I219,K219)</f>
        <v>0</v>
      </c>
      <c r="I219" s="502"/>
      <c r="J219" s="502"/>
      <c r="K219" s="509"/>
    </row>
    <row r="220" spans="1:16" s="1" customFormat="1" ht="15" hidden="1" customHeight="1" x14ac:dyDescent="0.2">
      <c r="A220" s="1000"/>
      <c r="B220" s="1003"/>
      <c r="C220" s="1005"/>
      <c r="D220" s="1387"/>
      <c r="E220" s="1511"/>
      <c r="F220" s="630" t="s">
        <v>113</v>
      </c>
      <c r="G220" s="505" t="s">
        <v>74</v>
      </c>
      <c r="H220" s="508">
        <f>SUM(I220,K220)</f>
        <v>0</v>
      </c>
      <c r="I220" s="502"/>
      <c r="J220" s="502"/>
      <c r="K220" s="509"/>
    </row>
    <row r="221" spans="1:16" s="1" customFormat="1" ht="15" hidden="1" customHeight="1" x14ac:dyDescent="0.2">
      <c r="A221" s="1001"/>
      <c r="B221" s="1004"/>
      <c r="C221" s="939"/>
      <c r="D221" s="1292"/>
      <c r="E221" s="1518"/>
      <c r="F221" s="1012" t="s">
        <v>48</v>
      </c>
      <c r="G221" s="1189"/>
      <c r="H221" s="113">
        <v>0</v>
      </c>
      <c r="I221" s="532">
        <v>0</v>
      </c>
      <c r="J221" s="532">
        <v>0</v>
      </c>
      <c r="K221" s="535">
        <v>0</v>
      </c>
    </row>
    <row r="222" spans="1:16" s="1" customFormat="1" ht="15" hidden="1" customHeight="1" x14ac:dyDescent="0.2">
      <c r="A222" s="999">
        <v>1</v>
      </c>
      <c r="B222" s="1002">
        <v>1</v>
      </c>
      <c r="C222" s="1022">
        <v>3</v>
      </c>
      <c r="D222" s="1288" t="s">
        <v>136</v>
      </c>
      <c r="E222" s="1560">
        <v>11</v>
      </c>
      <c r="F222" s="145" t="s">
        <v>113</v>
      </c>
      <c r="G222" s="514" t="s">
        <v>106</v>
      </c>
      <c r="H222" s="309">
        <f>SUM(I222,K222)</f>
        <v>0</v>
      </c>
      <c r="I222" s="518">
        <v>0</v>
      </c>
      <c r="J222" s="518"/>
      <c r="K222" s="310"/>
    </row>
    <row r="223" spans="1:16" s="1" customFormat="1" ht="15" hidden="1" customHeight="1" x14ac:dyDescent="0.2">
      <c r="A223" s="1000"/>
      <c r="B223" s="1003"/>
      <c r="C223" s="1190"/>
      <c r="D223" s="1289"/>
      <c r="E223" s="1561"/>
      <c r="F223" s="625" t="s">
        <v>113</v>
      </c>
      <c r="G223" s="197" t="s">
        <v>80</v>
      </c>
      <c r="H223" s="125">
        <f>SUM(I223,K223)</f>
        <v>0</v>
      </c>
      <c r="I223" s="495">
        <v>0</v>
      </c>
      <c r="J223" s="495"/>
      <c r="K223" s="137">
        <v>0</v>
      </c>
    </row>
    <row r="224" spans="1:16" s="1" customFormat="1" ht="15" hidden="1" customHeight="1" x14ac:dyDescent="0.2">
      <c r="A224" s="1000"/>
      <c r="B224" s="1003"/>
      <c r="C224" s="1190"/>
      <c r="D224" s="1289"/>
      <c r="E224" s="1561"/>
      <c r="F224" s="145" t="s">
        <v>113</v>
      </c>
      <c r="G224" s="514" t="s">
        <v>74</v>
      </c>
      <c r="H224" s="125">
        <f>SUM(I224,K224)</f>
        <v>0</v>
      </c>
      <c r="I224" s="495">
        <v>0</v>
      </c>
      <c r="J224" s="495"/>
      <c r="K224" s="137"/>
    </row>
    <row r="225" spans="1:16" s="1" customFormat="1" ht="15" hidden="1" customHeight="1" x14ac:dyDescent="0.2">
      <c r="A225" s="1001"/>
      <c r="B225" s="1004"/>
      <c r="C225" s="1191"/>
      <c r="D225" s="1290"/>
      <c r="E225" s="1562"/>
      <c r="F225" s="1012" t="s">
        <v>48</v>
      </c>
      <c r="G225" s="1189"/>
      <c r="H225" s="487">
        <f t="shared" ref="H225:K225" si="68">H222+H223+H224</f>
        <v>0</v>
      </c>
      <c r="I225" s="477">
        <f t="shared" si="68"/>
        <v>0</v>
      </c>
      <c r="J225" s="477">
        <f t="shared" si="68"/>
        <v>0</v>
      </c>
      <c r="K225" s="490">
        <f t="shared" si="68"/>
        <v>0</v>
      </c>
    </row>
    <row r="226" spans="1:16" s="1" customFormat="1" ht="15" hidden="1" customHeight="1" x14ac:dyDescent="0.2">
      <c r="A226" s="999">
        <v>1</v>
      </c>
      <c r="B226" s="1002">
        <v>1</v>
      </c>
      <c r="C226" s="1022">
        <v>4</v>
      </c>
      <c r="D226" s="1199" t="s">
        <v>567</v>
      </c>
      <c r="E226" s="1560">
        <v>11</v>
      </c>
      <c r="F226" s="145" t="s">
        <v>113</v>
      </c>
      <c r="G226" s="514" t="s">
        <v>106</v>
      </c>
      <c r="H226" s="140">
        <f>I226+K226</f>
        <v>0</v>
      </c>
      <c r="I226" s="495">
        <v>0</v>
      </c>
      <c r="J226" s="495"/>
      <c r="K226" s="516"/>
    </row>
    <row r="227" spans="1:16" s="1" customFormat="1" ht="15" hidden="1" customHeight="1" x14ac:dyDescent="0.2">
      <c r="A227" s="1000"/>
      <c r="B227" s="1003"/>
      <c r="C227" s="1190"/>
      <c r="D227" s="1295"/>
      <c r="E227" s="1561"/>
      <c r="F227" s="625" t="s">
        <v>113</v>
      </c>
      <c r="G227" s="197" t="s">
        <v>80</v>
      </c>
      <c r="H227" s="140">
        <f>I227+K227</f>
        <v>0</v>
      </c>
      <c r="I227" s="495">
        <v>0</v>
      </c>
      <c r="J227" s="495"/>
      <c r="K227" s="516"/>
    </row>
    <row r="228" spans="1:16" s="1" customFormat="1" ht="15" hidden="1" customHeight="1" x14ac:dyDescent="0.2">
      <c r="A228" s="1000"/>
      <c r="B228" s="1003"/>
      <c r="C228" s="1190"/>
      <c r="D228" s="1295"/>
      <c r="E228" s="1561"/>
      <c r="F228" s="639" t="s">
        <v>113</v>
      </c>
      <c r="G228" s="28" t="s">
        <v>73</v>
      </c>
      <c r="H228" s="500">
        <f>I228+K228</f>
        <v>0</v>
      </c>
      <c r="I228" s="470"/>
      <c r="J228" s="470"/>
      <c r="K228" s="88"/>
    </row>
    <row r="229" spans="1:16" s="1" customFormat="1" ht="15" hidden="1" customHeight="1" x14ac:dyDescent="0.2">
      <c r="A229" s="1000"/>
      <c r="B229" s="1003"/>
      <c r="C229" s="1190"/>
      <c r="D229" s="1295"/>
      <c r="E229" s="1561"/>
      <c r="F229" s="637" t="s">
        <v>113</v>
      </c>
      <c r="G229" s="76" t="s">
        <v>74</v>
      </c>
      <c r="H229" s="482">
        <f>I229+K229</f>
        <v>0</v>
      </c>
      <c r="I229" s="470">
        <v>0</v>
      </c>
      <c r="J229" s="470"/>
      <c r="K229" s="494"/>
    </row>
    <row r="230" spans="1:16" s="1" customFormat="1" ht="15" hidden="1" customHeight="1" x14ac:dyDescent="0.2">
      <c r="A230" s="1000"/>
      <c r="B230" s="1003"/>
      <c r="C230" s="1190"/>
      <c r="D230" s="1295"/>
      <c r="E230" s="1561"/>
      <c r="F230" s="631" t="s">
        <v>113</v>
      </c>
      <c r="G230" s="11" t="s">
        <v>134</v>
      </c>
      <c r="H230" s="500">
        <f>I230+K230</f>
        <v>0</v>
      </c>
      <c r="I230" s="470"/>
      <c r="J230" s="470"/>
      <c r="K230" s="88"/>
    </row>
    <row r="231" spans="1:16" s="1" customFormat="1" ht="14.25" hidden="1" customHeight="1" x14ac:dyDescent="0.2">
      <c r="A231" s="1001"/>
      <c r="B231" s="1004"/>
      <c r="C231" s="1191"/>
      <c r="D231" s="1200"/>
      <c r="E231" s="1562"/>
      <c r="F231" s="1012" t="s">
        <v>48</v>
      </c>
      <c r="G231" s="1189"/>
      <c r="H231" s="531">
        <f t="shared" ref="H231:K231" si="69">H226+H227+H228+H229+H230</f>
        <v>0</v>
      </c>
      <c r="I231" s="536">
        <f t="shared" si="69"/>
        <v>0</v>
      </c>
      <c r="J231" s="536">
        <f t="shared" si="69"/>
        <v>0</v>
      </c>
      <c r="K231" s="536">
        <f t="shared" si="69"/>
        <v>0</v>
      </c>
    </row>
    <row r="232" spans="1:16" s="1" customFormat="1" ht="14.25" hidden="1" customHeight="1" x14ac:dyDescent="0.2">
      <c r="A232" s="999">
        <v>1</v>
      </c>
      <c r="B232" s="1002">
        <v>1</v>
      </c>
      <c r="C232" s="938">
        <v>5</v>
      </c>
      <c r="D232" s="1006" t="s">
        <v>499</v>
      </c>
      <c r="E232" s="1533">
        <v>11</v>
      </c>
      <c r="F232" s="447" t="s">
        <v>113</v>
      </c>
      <c r="G232" s="30" t="s">
        <v>73</v>
      </c>
      <c r="H232" s="544">
        <f>SUM(I232,K232)</f>
        <v>0</v>
      </c>
      <c r="I232" s="496"/>
      <c r="J232" s="496"/>
      <c r="K232" s="153"/>
    </row>
    <row r="233" spans="1:16" s="1" customFormat="1" ht="18.75" hidden="1" customHeight="1" x14ac:dyDescent="0.2">
      <c r="A233" s="1000"/>
      <c r="B233" s="1003"/>
      <c r="C233" s="1005"/>
      <c r="D233" s="1007"/>
      <c r="E233" s="1564"/>
      <c r="F233" s="638" t="s">
        <v>113</v>
      </c>
      <c r="G233" s="136" t="s">
        <v>134</v>
      </c>
      <c r="H233" s="500">
        <f>SUM(I233+K233)</f>
        <v>0</v>
      </c>
      <c r="I233" s="143"/>
      <c r="J233" s="495"/>
      <c r="K233" s="513"/>
    </row>
    <row r="234" spans="1:16" s="1" customFormat="1" ht="19.5" hidden="1" customHeight="1" x14ac:dyDescent="0.2">
      <c r="A234" s="1001"/>
      <c r="B234" s="1004"/>
      <c r="C234" s="939"/>
      <c r="D234" s="1008"/>
      <c r="E234" s="1534"/>
      <c r="F234" s="1012" t="s">
        <v>48</v>
      </c>
      <c r="G234" s="1189"/>
      <c r="H234" s="531">
        <f t="shared" ref="H234:K234" si="70">H232+H233</f>
        <v>0</v>
      </c>
      <c r="I234" s="532">
        <f t="shared" si="70"/>
        <v>0</v>
      </c>
      <c r="J234" s="532">
        <f t="shared" si="70"/>
        <v>0</v>
      </c>
      <c r="K234" s="534">
        <f t="shared" si="70"/>
        <v>0</v>
      </c>
    </row>
    <row r="235" spans="1:16" s="1" customFormat="1" ht="13.5" customHeight="1" x14ac:dyDescent="0.2">
      <c r="A235" s="999">
        <v>1</v>
      </c>
      <c r="B235" s="1002">
        <v>1</v>
      </c>
      <c r="C235" s="938">
        <v>6</v>
      </c>
      <c r="D235" s="1006" t="s">
        <v>566</v>
      </c>
      <c r="E235" s="1533" t="s">
        <v>705</v>
      </c>
      <c r="F235" s="621" t="s">
        <v>113</v>
      </c>
      <c r="G235" s="147" t="s">
        <v>73</v>
      </c>
      <c r="H235" s="544">
        <f>SUM(I235,K235)</f>
        <v>290</v>
      </c>
      <c r="I235" s="496">
        <v>240</v>
      </c>
      <c r="J235" s="496"/>
      <c r="K235" s="411">
        <v>50</v>
      </c>
      <c r="L235" s="1130" t="s">
        <v>909</v>
      </c>
      <c r="M235" s="1130" t="s">
        <v>910</v>
      </c>
      <c r="N235" s="1131">
        <v>100</v>
      </c>
      <c r="O235" s="1130" t="s">
        <v>911</v>
      </c>
      <c r="P235" s="1130" t="s">
        <v>718</v>
      </c>
    </row>
    <row r="236" spans="1:16" s="1" customFormat="1" ht="13.5" customHeight="1" thickBot="1" x14ac:dyDescent="0.25">
      <c r="A236" s="1000"/>
      <c r="B236" s="1003"/>
      <c r="C236" s="1005"/>
      <c r="D236" s="1007"/>
      <c r="E236" s="1564"/>
      <c r="F236" s="200" t="s">
        <v>113</v>
      </c>
      <c r="G236" s="77" t="s">
        <v>134</v>
      </c>
      <c r="H236" s="472">
        <f>SUM(I236,K236)</f>
        <v>1845.1</v>
      </c>
      <c r="I236" s="473">
        <v>774.1</v>
      </c>
      <c r="J236" s="287"/>
      <c r="K236" s="115">
        <v>1071</v>
      </c>
      <c r="L236" s="994"/>
      <c r="M236" s="994"/>
      <c r="N236" s="1113"/>
      <c r="O236" s="994"/>
      <c r="P236" s="994"/>
    </row>
    <row r="237" spans="1:16" s="1" customFormat="1" ht="126.75" customHeight="1" thickBot="1" x14ac:dyDescent="0.25">
      <c r="A237" s="1001"/>
      <c r="B237" s="1004"/>
      <c r="C237" s="939"/>
      <c r="D237" s="1008"/>
      <c r="E237" s="1534"/>
      <c r="F237" s="1012" t="s">
        <v>48</v>
      </c>
      <c r="G237" s="1189"/>
      <c r="H237" s="487">
        <f>H235+H236</f>
        <v>2135.1</v>
      </c>
      <c r="I237" s="476">
        <f>I235+I236</f>
        <v>1014.1</v>
      </c>
      <c r="J237" s="476">
        <f t="shared" ref="J237:K237" si="71">J235+J236</f>
        <v>0</v>
      </c>
      <c r="K237" s="476">
        <f t="shared" si="71"/>
        <v>1121</v>
      </c>
      <c r="L237" s="994"/>
      <c r="M237" s="994"/>
      <c r="N237" s="1113"/>
      <c r="O237" s="994"/>
      <c r="P237" s="994"/>
    </row>
    <row r="238" spans="1:16" s="1" customFormat="1" ht="13.5" customHeight="1" x14ac:dyDescent="0.2">
      <c r="A238" s="999">
        <v>1</v>
      </c>
      <c r="B238" s="1002">
        <v>1</v>
      </c>
      <c r="C238" s="938">
        <v>7</v>
      </c>
      <c r="D238" s="1242" t="s">
        <v>137</v>
      </c>
      <c r="E238" s="1533">
        <v>11</v>
      </c>
      <c r="F238" s="639" t="s">
        <v>113</v>
      </c>
      <c r="G238" s="28" t="s">
        <v>73</v>
      </c>
      <c r="H238" s="500">
        <f>I238+K238</f>
        <v>115</v>
      </c>
      <c r="I238" s="470"/>
      <c r="J238" s="470"/>
      <c r="K238" s="88">
        <v>115</v>
      </c>
      <c r="L238" s="1130" t="s">
        <v>912</v>
      </c>
      <c r="M238" s="1130" t="s">
        <v>913</v>
      </c>
      <c r="N238" s="1172" t="s">
        <v>96</v>
      </c>
      <c r="O238" s="1130" t="s">
        <v>914</v>
      </c>
      <c r="P238" s="1130" t="s">
        <v>718</v>
      </c>
    </row>
    <row r="239" spans="1:16" s="1" customFormat="1" ht="13.5" customHeight="1" thickBot="1" x14ac:dyDescent="0.25">
      <c r="A239" s="1000"/>
      <c r="B239" s="1003"/>
      <c r="C239" s="1005"/>
      <c r="D239" s="1243"/>
      <c r="E239" s="1564"/>
      <c r="F239" s="621" t="s">
        <v>113</v>
      </c>
      <c r="G239" s="366" t="s">
        <v>106</v>
      </c>
      <c r="H239" s="500">
        <f>I239+K239</f>
        <v>400</v>
      </c>
      <c r="I239" s="470"/>
      <c r="J239" s="470"/>
      <c r="K239" s="88">
        <v>400</v>
      </c>
      <c r="L239" s="994"/>
      <c r="M239" s="994"/>
      <c r="N239" s="1172"/>
      <c r="O239" s="994"/>
      <c r="P239" s="994"/>
    </row>
    <row r="240" spans="1:16" s="1" customFormat="1" ht="14.25" customHeight="1" thickBot="1" x14ac:dyDescent="0.25">
      <c r="A240" s="1001"/>
      <c r="B240" s="1004"/>
      <c r="C240" s="939"/>
      <c r="D240" s="1270"/>
      <c r="E240" s="1534"/>
      <c r="F240" s="1012" t="s">
        <v>48</v>
      </c>
      <c r="G240" s="1013"/>
      <c r="H240" s="83">
        <f t="shared" ref="H240:K240" si="72">H238+H239</f>
        <v>515</v>
      </c>
      <c r="I240" s="477">
        <f t="shared" si="72"/>
        <v>0</v>
      </c>
      <c r="J240" s="477">
        <f t="shared" si="72"/>
        <v>0</v>
      </c>
      <c r="K240" s="476">
        <f t="shared" si="72"/>
        <v>515</v>
      </c>
      <c r="L240" s="994"/>
      <c r="M240" s="994"/>
      <c r="N240" s="1172"/>
      <c r="O240" s="994"/>
      <c r="P240" s="994"/>
    </row>
    <row r="241" spans="1:16" s="1" customFormat="1" ht="15" hidden="1" customHeight="1" x14ac:dyDescent="0.2">
      <c r="A241" s="999">
        <v>1</v>
      </c>
      <c r="B241" s="1002">
        <v>1</v>
      </c>
      <c r="C241" s="938">
        <v>8</v>
      </c>
      <c r="D241" s="1242" t="s">
        <v>553</v>
      </c>
      <c r="E241" s="1533">
        <v>11</v>
      </c>
      <c r="F241" s="644" t="s">
        <v>113</v>
      </c>
      <c r="G241" s="147" t="s">
        <v>80</v>
      </c>
      <c r="H241" s="500">
        <f>SUM(I241,K241)</f>
        <v>0</v>
      </c>
      <c r="I241" s="470"/>
      <c r="J241" s="470"/>
      <c r="K241" s="88"/>
      <c r="L241" s="729"/>
      <c r="M241" s="664"/>
      <c r="N241" s="664"/>
      <c r="O241" s="664"/>
      <c r="P241" s="665"/>
    </row>
    <row r="242" spans="1:16" s="1" customFormat="1" ht="0.75" customHeight="1" x14ac:dyDescent="0.2">
      <c r="A242" s="1000"/>
      <c r="B242" s="1003"/>
      <c r="C242" s="1005"/>
      <c r="D242" s="1243"/>
      <c r="E242" s="1564"/>
      <c r="F242" s="621" t="s">
        <v>113</v>
      </c>
      <c r="G242" s="366" t="s">
        <v>73</v>
      </c>
      <c r="H242" s="500">
        <f>SUM(I242,K242)</f>
        <v>0</v>
      </c>
      <c r="I242" s="470"/>
      <c r="J242" s="470"/>
      <c r="K242" s="88"/>
      <c r="L242" s="729"/>
      <c r="M242" s="664"/>
      <c r="N242" s="664"/>
      <c r="O242" s="664"/>
      <c r="P242" s="665"/>
    </row>
    <row r="243" spans="1:16" s="1" customFormat="1" ht="15" hidden="1" customHeight="1" x14ac:dyDescent="0.2">
      <c r="A243" s="1000"/>
      <c r="B243" s="1003"/>
      <c r="C243" s="1005"/>
      <c r="D243" s="1243"/>
      <c r="E243" s="1564"/>
      <c r="F243" s="621" t="s">
        <v>113</v>
      </c>
      <c r="G243" s="366" t="s">
        <v>106</v>
      </c>
      <c r="H243" s="500">
        <f>SUM(I243,K243)</f>
        <v>0</v>
      </c>
      <c r="I243" s="470"/>
      <c r="J243" s="470"/>
      <c r="K243" s="88"/>
      <c r="L243" s="729"/>
      <c r="M243" s="664"/>
      <c r="N243" s="664"/>
      <c r="O243" s="664"/>
      <c r="P243" s="665"/>
    </row>
    <row r="244" spans="1:16" s="3" customFormat="1" ht="15" customHeight="1" x14ac:dyDescent="0.2">
      <c r="A244" s="1000"/>
      <c r="B244" s="1003"/>
      <c r="C244" s="1005"/>
      <c r="D244" s="1243"/>
      <c r="E244" s="1564"/>
      <c r="F244" s="621" t="s">
        <v>113</v>
      </c>
      <c r="G244" s="147" t="s">
        <v>74</v>
      </c>
      <c r="H244" s="500">
        <f>SUM(I244,K244)</f>
        <v>83.6</v>
      </c>
      <c r="I244" s="470"/>
      <c r="J244" s="470"/>
      <c r="K244" s="88">
        <v>83.6</v>
      </c>
      <c r="L244" s="929" t="s">
        <v>932</v>
      </c>
      <c r="M244" s="960" t="s">
        <v>933</v>
      </c>
      <c r="N244" s="960">
        <v>1</v>
      </c>
      <c r="O244" s="960" t="s">
        <v>1034</v>
      </c>
      <c r="P244" s="953" t="s">
        <v>935</v>
      </c>
    </row>
    <row r="245" spans="1:16" s="3" customFormat="1" ht="15" customHeight="1" thickBot="1" x14ac:dyDescent="0.25">
      <c r="A245" s="1000"/>
      <c r="B245" s="1003"/>
      <c r="C245" s="1005"/>
      <c r="D245" s="1243"/>
      <c r="E245" s="1564"/>
      <c r="F245" s="639" t="s">
        <v>113</v>
      </c>
      <c r="G245" s="393" t="s">
        <v>574</v>
      </c>
      <c r="H245" s="500">
        <f>SUM(I245,K245)</f>
        <v>8.4</v>
      </c>
      <c r="I245" s="470"/>
      <c r="J245" s="470"/>
      <c r="K245" s="88">
        <v>8.4</v>
      </c>
      <c r="L245" s="929"/>
      <c r="M245" s="960"/>
      <c r="N245" s="960"/>
      <c r="O245" s="960"/>
      <c r="P245" s="953"/>
    </row>
    <row r="246" spans="1:16" s="1" customFormat="1" ht="17.25" customHeight="1" thickBot="1" x14ac:dyDescent="0.25">
      <c r="A246" s="1001"/>
      <c r="B246" s="1004"/>
      <c r="C246" s="939"/>
      <c r="D246" s="1270"/>
      <c r="E246" s="1534"/>
      <c r="F246" s="1012" t="s">
        <v>48</v>
      </c>
      <c r="G246" s="1013"/>
      <c r="H246" s="487">
        <f>I246+K246</f>
        <v>92</v>
      </c>
      <c r="I246" s="476">
        <f t="shared" ref="I246:J246" si="73">I241+I244+I245+I242+I243</f>
        <v>0</v>
      </c>
      <c r="J246" s="476">
        <f t="shared" si="73"/>
        <v>0</v>
      </c>
      <c r="K246" s="476">
        <f>K241+K244+K245+K242+K243</f>
        <v>92</v>
      </c>
      <c r="L246" s="929"/>
      <c r="M246" s="960"/>
      <c r="N246" s="960"/>
      <c r="O246" s="960"/>
      <c r="P246" s="953"/>
    </row>
    <row r="247" spans="1:16" s="1" customFormat="1" ht="6" hidden="1" customHeight="1" x14ac:dyDescent="0.2">
      <c r="A247" s="999">
        <v>1</v>
      </c>
      <c r="B247" s="1002">
        <v>1</v>
      </c>
      <c r="C247" s="1022">
        <v>9</v>
      </c>
      <c r="D247" s="1236" t="s">
        <v>663</v>
      </c>
      <c r="E247" s="1525">
        <v>11</v>
      </c>
      <c r="F247" s="621" t="s">
        <v>113</v>
      </c>
      <c r="G247" s="366" t="s">
        <v>80</v>
      </c>
      <c r="H247" s="472">
        <f>SUM(I247,K247)</f>
        <v>0</v>
      </c>
      <c r="I247" s="473"/>
      <c r="J247" s="473"/>
      <c r="K247" s="115"/>
      <c r="L247" s="1087" t="s">
        <v>936</v>
      </c>
      <c r="M247" s="1089" t="s">
        <v>933</v>
      </c>
      <c r="N247" s="1174">
        <v>1</v>
      </c>
      <c r="O247" s="1089" t="s">
        <v>1035</v>
      </c>
      <c r="P247" s="1173" t="s">
        <v>935</v>
      </c>
    </row>
    <row r="248" spans="1:16" s="1" customFormat="1" ht="13.5" customHeight="1" x14ac:dyDescent="0.2">
      <c r="A248" s="1000"/>
      <c r="B248" s="1003"/>
      <c r="C248" s="1190"/>
      <c r="D248" s="1481"/>
      <c r="E248" s="1526"/>
      <c r="F248" s="621" t="s">
        <v>113</v>
      </c>
      <c r="G248" s="366" t="s">
        <v>74</v>
      </c>
      <c r="H248" s="472">
        <f>SUM(I248,K248)</f>
        <v>89.3</v>
      </c>
      <c r="I248" s="473"/>
      <c r="J248" s="473"/>
      <c r="K248" s="115">
        <v>89.3</v>
      </c>
      <c r="L248" s="1087"/>
      <c r="M248" s="1089"/>
      <c r="N248" s="1174"/>
      <c r="O248" s="1089"/>
      <c r="P248" s="1173"/>
    </row>
    <row r="249" spans="1:16" s="1" customFormat="1" ht="14.25" customHeight="1" thickBot="1" x14ac:dyDescent="0.25">
      <c r="A249" s="1000"/>
      <c r="B249" s="1003"/>
      <c r="C249" s="1190"/>
      <c r="D249" s="1481"/>
      <c r="E249" s="1526"/>
      <c r="F249" s="621" t="s">
        <v>113</v>
      </c>
      <c r="G249" s="393" t="s">
        <v>574</v>
      </c>
      <c r="H249" s="284">
        <f>SUM(I249,K249)</f>
        <v>11.9</v>
      </c>
      <c r="I249" s="237"/>
      <c r="J249" s="237"/>
      <c r="K249" s="317">
        <v>11.9</v>
      </c>
      <c r="L249" s="1087"/>
      <c r="M249" s="1089"/>
      <c r="N249" s="1174"/>
      <c r="O249" s="1089"/>
      <c r="P249" s="1173"/>
    </row>
    <row r="250" spans="1:16" s="1" customFormat="1" ht="13.5" customHeight="1" thickBot="1" x14ac:dyDescent="0.25">
      <c r="A250" s="1001"/>
      <c r="B250" s="1004"/>
      <c r="C250" s="1191"/>
      <c r="D250" s="1237"/>
      <c r="E250" s="1527"/>
      <c r="F250" s="1252" t="s">
        <v>48</v>
      </c>
      <c r="G250" s="1264"/>
      <c r="H250" s="421">
        <f t="shared" ref="H250" si="74">H247+H249+H248</f>
        <v>101.2</v>
      </c>
      <c r="I250" s="422"/>
      <c r="J250" s="422"/>
      <c r="K250" s="423"/>
      <c r="L250" s="1087"/>
      <c r="M250" s="1089"/>
      <c r="N250" s="1174"/>
      <c r="O250" s="1089"/>
      <c r="P250" s="1173"/>
    </row>
    <row r="251" spans="1:16" s="1" customFormat="1" ht="13.5" customHeight="1" thickBot="1" x14ac:dyDescent="0.25">
      <c r="A251" s="999">
        <v>1</v>
      </c>
      <c r="B251" s="1002">
        <v>1</v>
      </c>
      <c r="C251" s="938">
        <v>10</v>
      </c>
      <c r="D251" s="1242" t="s">
        <v>500</v>
      </c>
      <c r="E251" s="1533" t="s">
        <v>515</v>
      </c>
      <c r="F251" s="621" t="s">
        <v>113</v>
      </c>
      <c r="G251" s="147" t="s">
        <v>73</v>
      </c>
      <c r="H251" s="500">
        <f>SUM(I251,K251)</f>
        <v>68</v>
      </c>
      <c r="I251" s="470">
        <v>10</v>
      </c>
      <c r="J251" s="470"/>
      <c r="K251" s="88">
        <v>58</v>
      </c>
      <c r="L251" s="923" t="s">
        <v>974</v>
      </c>
      <c r="M251" s="960" t="s">
        <v>1036</v>
      </c>
      <c r="N251" s="1172" t="s">
        <v>1037</v>
      </c>
      <c r="O251" s="960" t="s">
        <v>975</v>
      </c>
      <c r="P251" s="1170" t="s">
        <v>718</v>
      </c>
    </row>
    <row r="252" spans="1:16" s="1" customFormat="1" ht="24" customHeight="1" thickBot="1" x14ac:dyDescent="0.25">
      <c r="A252" s="1001"/>
      <c r="B252" s="1004"/>
      <c r="C252" s="939"/>
      <c r="D252" s="1270"/>
      <c r="E252" s="1534"/>
      <c r="F252" s="1012" t="s">
        <v>48</v>
      </c>
      <c r="G252" s="1013"/>
      <c r="H252" s="487">
        <f t="shared" ref="H252:K252" si="75">H251</f>
        <v>68</v>
      </c>
      <c r="I252" s="828">
        <f t="shared" si="75"/>
        <v>10</v>
      </c>
      <c r="J252" s="477">
        <f t="shared" si="75"/>
        <v>0</v>
      </c>
      <c r="K252" s="476">
        <f t="shared" si="75"/>
        <v>58</v>
      </c>
      <c r="L252" s="1043"/>
      <c r="M252" s="960"/>
      <c r="N252" s="1172"/>
      <c r="O252" s="960"/>
      <c r="P252" s="1171"/>
    </row>
    <row r="253" spans="1:16" s="1" customFormat="1" ht="13.5" customHeight="1" x14ac:dyDescent="0.2">
      <c r="A253" s="999">
        <v>1</v>
      </c>
      <c r="B253" s="1002">
        <v>1</v>
      </c>
      <c r="C253" s="938">
        <v>11</v>
      </c>
      <c r="D253" s="1242" t="s">
        <v>635</v>
      </c>
      <c r="E253" s="1533">
        <v>11</v>
      </c>
      <c r="F253" s="621" t="s">
        <v>113</v>
      </c>
      <c r="G253" s="147" t="s">
        <v>80</v>
      </c>
      <c r="H253" s="500">
        <f>SUM(I253,K253)</f>
        <v>0</v>
      </c>
      <c r="I253" s="470"/>
      <c r="J253" s="470"/>
      <c r="K253" s="88"/>
      <c r="L253" s="1752" t="s">
        <v>937</v>
      </c>
      <c r="M253" s="1748" t="s">
        <v>933</v>
      </c>
      <c r="N253" s="1709" t="s">
        <v>96</v>
      </c>
      <c r="O253" s="1748" t="s">
        <v>934</v>
      </c>
      <c r="P253" s="1745" t="s">
        <v>935</v>
      </c>
    </row>
    <row r="254" spans="1:16" s="1" customFormat="1" ht="13.5" customHeight="1" thickBot="1" x14ac:dyDescent="0.25">
      <c r="A254" s="1000"/>
      <c r="B254" s="1003"/>
      <c r="C254" s="1005"/>
      <c r="D254" s="1243"/>
      <c r="E254" s="1564"/>
      <c r="F254" s="639" t="s">
        <v>113</v>
      </c>
      <c r="G254" s="28" t="s">
        <v>74</v>
      </c>
      <c r="H254" s="500">
        <f>SUM(I254,K254)</f>
        <v>131.80000000000001</v>
      </c>
      <c r="I254" s="470"/>
      <c r="J254" s="470"/>
      <c r="K254" s="88">
        <v>131.80000000000001</v>
      </c>
      <c r="L254" s="1753"/>
      <c r="M254" s="1749"/>
      <c r="N254" s="1709"/>
      <c r="O254" s="1749"/>
      <c r="P254" s="1746"/>
    </row>
    <row r="255" spans="1:16" s="1" customFormat="1" ht="14.25" customHeight="1" thickBot="1" x14ac:dyDescent="0.25">
      <c r="A255" s="1001"/>
      <c r="B255" s="1004"/>
      <c r="C255" s="939"/>
      <c r="D255" s="1270"/>
      <c r="E255" s="1534"/>
      <c r="F255" s="1012" t="s">
        <v>48</v>
      </c>
      <c r="G255" s="1013"/>
      <c r="H255" s="351">
        <f t="shared" ref="H255:K255" si="76">H253+H254</f>
        <v>131.80000000000001</v>
      </c>
      <c r="I255" s="116">
        <f t="shared" si="76"/>
        <v>0</v>
      </c>
      <c r="J255" s="116">
        <f t="shared" si="76"/>
        <v>0</v>
      </c>
      <c r="K255" s="207">
        <f t="shared" si="76"/>
        <v>131.80000000000001</v>
      </c>
      <c r="L255" s="1754"/>
      <c r="M255" s="1750"/>
      <c r="N255" s="1751"/>
      <c r="O255" s="1750"/>
      <c r="P255" s="1747"/>
    </row>
    <row r="256" spans="1:16" s="1" customFormat="1" ht="18" hidden="1" customHeight="1" thickBot="1" x14ac:dyDescent="0.25">
      <c r="A256" s="999">
        <v>1</v>
      </c>
      <c r="B256" s="1002">
        <v>1</v>
      </c>
      <c r="C256" s="938">
        <v>12</v>
      </c>
      <c r="D256" s="1242" t="s">
        <v>681</v>
      </c>
      <c r="E256" s="1533">
        <v>11</v>
      </c>
      <c r="F256" s="621" t="s">
        <v>113</v>
      </c>
      <c r="G256" s="147" t="s">
        <v>80</v>
      </c>
      <c r="H256" s="500">
        <f>SUM(I256,K256)</f>
        <v>0</v>
      </c>
      <c r="I256" s="470"/>
      <c r="J256" s="470"/>
      <c r="K256" s="483"/>
      <c r="L256" s="715"/>
      <c r="M256" s="715"/>
      <c r="N256" s="715"/>
      <c r="O256" s="715"/>
      <c r="P256" s="716"/>
    </row>
    <row r="257" spans="1:16" s="1" customFormat="1" ht="18" hidden="1" customHeight="1" thickBot="1" x14ac:dyDescent="0.25">
      <c r="A257" s="1000"/>
      <c r="B257" s="1003"/>
      <c r="C257" s="1005"/>
      <c r="D257" s="1243"/>
      <c r="E257" s="1564"/>
      <c r="F257" s="639" t="s">
        <v>113</v>
      </c>
      <c r="G257" s="28" t="s">
        <v>74</v>
      </c>
      <c r="H257" s="500">
        <f>SUM(I257,K257)</f>
        <v>0</v>
      </c>
      <c r="I257" s="470"/>
      <c r="J257" s="470"/>
      <c r="K257" s="483"/>
      <c r="L257" s="715"/>
      <c r="M257" s="715"/>
      <c r="N257" s="715"/>
      <c r="O257" s="715"/>
      <c r="P257" s="716"/>
    </row>
    <row r="258" spans="1:16" s="1" customFormat="1" ht="18" hidden="1" customHeight="1" thickBot="1" x14ac:dyDescent="0.25">
      <c r="A258" s="1001"/>
      <c r="B258" s="1004"/>
      <c r="C258" s="939"/>
      <c r="D258" s="1270"/>
      <c r="E258" s="1534"/>
      <c r="F258" s="1012" t="s">
        <v>48</v>
      </c>
      <c r="G258" s="1013"/>
      <c r="H258" s="351">
        <f t="shared" ref="H258:K258" si="77">H256+H257</f>
        <v>0</v>
      </c>
      <c r="I258" s="116">
        <f t="shared" si="77"/>
        <v>0</v>
      </c>
      <c r="J258" s="116">
        <f t="shared" si="77"/>
        <v>0</v>
      </c>
      <c r="K258" s="336">
        <f t="shared" si="77"/>
        <v>0</v>
      </c>
    </row>
    <row r="259" spans="1:16" s="1" customFormat="1" ht="15" customHeight="1" thickBot="1" x14ac:dyDescent="0.25">
      <c r="A259" s="607">
        <v>1</v>
      </c>
      <c r="B259" s="641">
        <v>1</v>
      </c>
      <c r="C259" s="1205" t="s">
        <v>45</v>
      </c>
      <c r="D259" s="1177"/>
      <c r="E259" s="1177"/>
      <c r="F259" s="1177"/>
      <c r="G259" s="1178"/>
      <c r="H259" s="537">
        <f>H218+H221+H225+H231+H234+H237+H240+H246+H252+H258+H255+H250</f>
        <v>3043.1</v>
      </c>
      <c r="I259" s="537">
        <f>I218+I221+I225+I231+I234+I237+I240+I246+I252+I258+I255+I250</f>
        <v>1024.0999999999999</v>
      </c>
      <c r="J259" s="537">
        <f>J218+J221+J225+J231+J234+J237+J240+J246+J252+J258+J255+J250</f>
        <v>0</v>
      </c>
      <c r="K259" s="540">
        <f>K218+K221+K225+K231+K234+K237+K240+K246+K252+K258+K255+K250</f>
        <v>1917.8</v>
      </c>
      <c r="L259" s="715"/>
      <c r="M259" s="715"/>
      <c r="N259" s="715"/>
      <c r="O259" s="715"/>
      <c r="P259" s="716"/>
    </row>
    <row r="260" spans="1:16" s="1" customFormat="1" ht="12" customHeight="1" thickBot="1" x14ac:dyDescent="0.25">
      <c r="A260" s="464">
        <v>1</v>
      </c>
      <c r="B260" s="465">
        <v>2</v>
      </c>
      <c r="C260" s="1208" t="s">
        <v>138</v>
      </c>
      <c r="D260" s="1209"/>
      <c r="E260" s="1209"/>
      <c r="F260" s="1209"/>
      <c r="G260" s="1209"/>
      <c r="H260" s="1213"/>
      <c r="I260" s="1213"/>
      <c r="J260" s="1213"/>
      <c r="K260" s="1213"/>
      <c r="L260" s="715"/>
      <c r="M260" s="715"/>
      <c r="N260" s="715"/>
      <c r="O260" s="715"/>
      <c r="P260" s="716"/>
    </row>
    <row r="261" spans="1:16" s="1" customFormat="1" ht="14.25" hidden="1" customHeight="1" thickBot="1" x14ac:dyDescent="0.25">
      <c r="A261" s="999">
        <v>1</v>
      </c>
      <c r="B261" s="1002">
        <v>2</v>
      </c>
      <c r="C261" s="1022">
        <v>1</v>
      </c>
      <c r="D261" s="1242" t="s">
        <v>471</v>
      </c>
      <c r="E261" s="1560">
        <v>11</v>
      </c>
      <c r="F261" s="625" t="s">
        <v>113</v>
      </c>
      <c r="G261" s="197" t="s">
        <v>73</v>
      </c>
      <c r="H261" s="517">
        <f>SUM(I261,K261)</f>
        <v>0</v>
      </c>
      <c r="I261" s="518"/>
      <c r="J261" s="518"/>
      <c r="K261" s="530"/>
    </row>
    <row r="262" spans="1:16" s="1" customFormat="1" ht="13.5" hidden="1" customHeight="1" thickBot="1" x14ac:dyDescent="0.25">
      <c r="A262" s="1000"/>
      <c r="B262" s="1003"/>
      <c r="C262" s="1190"/>
      <c r="D262" s="1243"/>
      <c r="E262" s="1561"/>
      <c r="F262" s="145" t="s">
        <v>113</v>
      </c>
      <c r="G262" s="514" t="s">
        <v>74</v>
      </c>
      <c r="H262" s="140">
        <f>SUM(I262,K262)</f>
        <v>0</v>
      </c>
      <c r="I262" s="495"/>
      <c r="J262" s="495"/>
      <c r="K262" s="516"/>
    </row>
    <row r="263" spans="1:16" s="1" customFormat="1" ht="12" hidden="1" customHeight="1" thickBot="1" x14ac:dyDescent="0.25">
      <c r="A263" s="1001"/>
      <c r="B263" s="1004"/>
      <c r="C263" s="1191"/>
      <c r="D263" s="1270"/>
      <c r="E263" s="1562"/>
      <c r="F263" s="1012" t="s">
        <v>48</v>
      </c>
      <c r="G263" s="1189"/>
      <c r="H263" s="487">
        <f t="shared" ref="H263:K263" si="78">H261+H262</f>
        <v>0</v>
      </c>
      <c r="I263" s="477">
        <f t="shared" si="78"/>
        <v>0</v>
      </c>
      <c r="J263" s="477">
        <f t="shared" si="78"/>
        <v>0</v>
      </c>
      <c r="K263" s="490">
        <f t="shared" si="78"/>
        <v>0</v>
      </c>
    </row>
    <row r="264" spans="1:16" s="1" customFormat="1" ht="12.75" hidden="1" customHeight="1" x14ac:dyDescent="0.2">
      <c r="A264" s="999">
        <v>1</v>
      </c>
      <c r="B264" s="1002">
        <v>2</v>
      </c>
      <c r="C264" s="1022">
        <v>2</v>
      </c>
      <c r="D264" s="1291" t="s">
        <v>472</v>
      </c>
      <c r="E264" s="1519">
        <v>11</v>
      </c>
      <c r="F264" s="630" t="s">
        <v>113</v>
      </c>
      <c r="G264" s="505" t="s">
        <v>73</v>
      </c>
      <c r="H264" s="501">
        <f>SUM(I264,K264)</f>
        <v>0</v>
      </c>
      <c r="I264" s="502"/>
      <c r="J264" s="502"/>
      <c r="K264" s="512"/>
    </row>
    <row r="265" spans="1:16" s="1" customFormat="1" ht="15" hidden="1" customHeight="1" x14ac:dyDescent="0.2">
      <c r="A265" s="1000"/>
      <c r="B265" s="1003"/>
      <c r="C265" s="1190"/>
      <c r="D265" s="1387"/>
      <c r="E265" s="1563"/>
      <c r="F265" s="622" t="s">
        <v>113</v>
      </c>
      <c r="G265" s="510" t="s">
        <v>106</v>
      </c>
      <c r="H265" s="501">
        <f>SUM(I265,K265)</f>
        <v>0</v>
      </c>
      <c r="I265" s="502"/>
      <c r="J265" s="502"/>
      <c r="K265" s="512"/>
    </row>
    <row r="266" spans="1:16" s="1" customFormat="1" ht="12.75" hidden="1" customHeight="1" x14ac:dyDescent="0.2">
      <c r="A266" s="1000"/>
      <c r="B266" s="1003"/>
      <c r="C266" s="1190"/>
      <c r="D266" s="1387"/>
      <c r="E266" s="1563"/>
      <c r="F266" s="630" t="s">
        <v>113</v>
      </c>
      <c r="G266" s="505" t="s">
        <v>74</v>
      </c>
      <c r="H266" s="501">
        <f>SUM(I266,K266)</f>
        <v>0</v>
      </c>
      <c r="I266" s="502"/>
      <c r="J266" s="502"/>
      <c r="K266" s="512"/>
    </row>
    <row r="267" spans="1:16" s="1" customFormat="1" ht="13.5" hidden="1" customHeight="1" x14ac:dyDescent="0.2">
      <c r="A267" s="1001"/>
      <c r="B267" s="1004"/>
      <c r="C267" s="1191"/>
      <c r="D267" s="1292"/>
      <c r="E267" s="1520"/>
      <c r="F267" s="1012" t="s">
        <v>48</v>
      </c>
      <c r="G267" s="1189"/>
      <c r="H267" s="83">
        <f t="shared" ref="H267:K267" si="79">H264+H265+H266</f>
        <v>0</v>
      </c>
      <c r="I267" s="477">
        <f t="shared" si="79"/>
        <v>0</v>
      </c>
      <c r="J267" s="477">
        <f t="shared" si="79"/>
        <v>0</v>
      </c>
      <c r="K267" s="476">
        <f t="shared" si="79"/>
        <v>0</v>
      </c>
    </row>
    <row r="268" spans="1:16" s="1" customFormat="1" ht="12.75" hidden="1" customHeight="1" x14ac:dyDescent="0.2">
      <c r="A268" s="999">
        <v>1</v>
      </c>
      <c r="B268" s="1002">
        <v>2</v>
      </c>
      <c r="C268" s="1022">
        <v>3</v>
      </c>
      <c r="D268" s="1291" t="s">
        <v>139</v>
      </c>
      <c r="E268" s="1519">
        <v>11</v>
      </c>
      <c r="F268" s="630" t="s">
        <v>113</v>
      </c>
      <c r="G268" s="154" t="s">
        <v>80</v>
      </c>
      <c r="H268" s="501">
        <f>SUM(I268,K268)</f>
        <v>0</v>
      </c>
      <c r="I268" s="502"/>
      <c r="J268" s="502"/>
      <c r="K268" s="512"/>
    </row>
    <row r="269" spans="1:16" s="1" customFormat="1" ht="15" hidden="1" customHeight="1" x14ac:dyDescent="0.2">
      <c r="A269" s="1001"/>
      <c r="B269" s="1004"/>
      <c r="C269" s="1191"/>
      <c r="D269" s="1292"/>
      <c r="E269" s="1520"/>
      <c r="F269" s="1012" t="s">
        <v>48</v>
      </c>
      <c r="G269" s="1271"/>
      <c r="H269" s="531">
        <f t="shared" ref="H269:K269" si="80">H268</f>
        <v>0</v>
      </c>
      <c r="I269" s="532">
        <f t="shared" si="80"/>
        <v>0</v>
      </c>
      <c r="J269" s="532">
        <f t="shared" si="80"/>
        <v>0</v>
      </c>
      <c r="K269" s="523">
        <f t="shared" si="80"/>
        <v>0</v>
      </c>
    </row>
    <row r="270" spans="1:16" s="1" customFormat="1" ht="14.25" customHeight="1" thickBot="1" x14ac:dyDescent="0.25">
      <c r="A270" s="999">
        <v>1</v>
      </c>
      <c r="B270" s="1002">
        <v>2</v>
      </c>
      <c r="C270" s="1022">
        <v>4</v>
      </c>
      <c r="D270" s="1014" t="s">
        <v>140</v>
      </c>
      <c r="E270" s="1293" t="s">
        <v>548</v>
      </c>
      <c r="F270" s="615" t="s">
        <v>141</v>
      </c>
      <c r="G270" s="11" t="s">
        <v>73</v>
      </c>
      <c r="H270" s="544">
        <f>I270+K270</f>
        <v>12</v>
      </c>
      <c r="I270" s="496"/>
      <c r="J270" s="496"/>
      <c r="K270" s="312">
        <v>12</v>
      </c>
      <c r="L270" s="967" t="s">
        <v>140</v>
      </c>
      <c r="M270" s="967" t="s">
        <v>976</v>
      </c>
      <c r="N270" s="967">
        <v>3</v>
      </c>
      <c r="O270" s="967" t="s">
        <v>977</v>
      </c>
      <c r="P270" s="1036" t="s">
        <v>748</v>
      </c>
    </row>
    <row r="271" spans="1:16" s="1" customFormat="1" ht="13.5" customHeight="1" thickBot="1" x14ac:dyDescent="0.25">
      <c r="A271" s="1001"/>
      <c r="B271" s="1004"/>
      <c r="C271" s="1191"/>
      <c r="D271" s="1016"/>
      <c r="E271" s="1294"/>
      <c r="F271" s="1012" t="s">
        <v>48</v>
      </c>
      <c r="G271" s="1189"/>
      <c r="H271" s="487">
        <f t="shared" ref="H271:K271" si="81">H270</f>
        <v>12</v>
      </c>
      <c r="I271" s="477">
        <f t="shared" si="81"/>
        <v>0</v>
      </c>
      <c r="J271" s="477">
        <f t="shared" si="81"/>
        <v>0</v>
      </c>
      <c r="K271" s="490">
        <f t="shared" si="81"/>
        <v>12</v>
      </c>
      <c r="L271" s="960"/>
      <c r="M271" s="960"/>
      <c r="N271" s="960"/>
      <c r="O271" s="960"/>
      <c r="P271" s="935"/>
    </row>
    <row r="272" spans="1:16" s="1" customFormat="1" ht="32.25" hidden="1" customHeight="1" x14ac:dyDescent="0.2">
      <c r="A272" s="999">
        <v>1</v>
      </c>
      <c r="B272" s="1002">
        <v>2</v>
      </c>
      <c r="C272" s="1022">
        <v>5</v>
      </c>
      <c r="D272" s="1291" t="s">
        <v>142</v>
      </c>
      <c r="E272" s="1519">
        <v>11</v>
      </c>
      <c r="F272" s="630" t="s">
        <v>113</v>
      </c>
      <c r="G272" s="505" t="s">
        <v>73</v>
      </c>
      <c r="H272" s="508">
        <f>SUM(I272,K272)</f>
        <v>0</v>
      </c>
      <c r="I272" s="502"/>
      <c r="J272" s="502"/>
      <c r="K272" s="511"/>
      <c r="L272" s="753"/>
      <c r="M272" s="754"/>
      <c r="N272" s="754"/>
      <c r="O272" s="754"/>
      <c r="P272" s="755"/>
    </row>
    <row r="273" spans="1:16" s="1" customFormat="1" ht="15.75" hidden="1" customHeight="1" x14ac:dyDescent="0.2">
      <c r="A273" s="1000"/>
      <c r="B273" s="1003"/>
      <c r="C273" s="1190"/>
      <c r="D273" s="1387"/>
      <c r="E273" s="1563"/>
      <c r="F273" s="622" t="s">
        <v>113</v>
      </c>
      <c r="G273" s="510" t="s">
        <v>106</v>
      </c>
      <c r="H273" s="508">
        <f>SUM(I273,K273)</f>
        <v>0</v>
      </c>
      <c r="I273" s="502"/>
      <c r="J273" s="502"/>
      <c r="K273" s="511"/>
      <c r="L273" s="753"/>
      <c r="M273" s="754"/>
      <c r="N273" s="754"/>
      <c r="O273" s="754"/>
      <c r="P273" s="755"/>
    </row>
    <row r="274" spans="1:16" s="1" customFormat="1" ht="12.75" hidden="1" customHeight="1" x14ac:dyDescent="0.2">
      <c r="A274" s="1001"/>
      <c r="B274" s="1004"/>
      <c r="C274" s="1191"/>
      <c r="D274" s="1292"/>
      <c r="E274" s="1520"/>
      <c r="F274" s="1012" t="s">
        <v>48</v>
      </c>
      <c r="G274" s="1189"/>
      <c r="H274" s="487">
        <f t="shared" ref="H274:K274" si="82">H272+H273</f>
        <v>0</v>
      </c>
      <c r="I274" s="477">
        <f t="shared" si="82"/>
        <v>0</v>
      </c>
      <c r="J274" s="477">
        <f t="shared" si="82"/>
        <v>0</v>
      </c>
      <c r="K274" s="490">
        <f t="shared" si="82"/>
        <v>0</v>
      </c>
      <c r="L274" s="753"/>
      <c r="M274" s="754"/>
      <c r="N274" s="754"/>
      <c r="O274" s="754"/>
      <c r="P274" s="755"/>
    </row>
    <row r="275" spans="1:16" s="1" customFormat="1" ht="16.5" hidden="1" customHeight="1" x14ac:dyDescent="0.2">
      <c r="A275" s="999">
        <v>1</v>
      </c>
      <c r="B275" s="1002">
        <v>2</v>
      </c>
      <c r="C275" s="1022">
        <v>6</v>
      </c>
      <c r="D275" s="1288" t="s">
        <v>473</v>
      </c>
      <c r="E275" s="1560">
        <v>11</v>
      </c>
      <c r="F275" s="145" t="s">
        <v>141</v>
      </c>
      <c r="G275" s="196" t="s">
        <v>75</v>
      </c>
      <c r="H275" s="125">
        <f>SUM(I275,K275)</f>
        <v>0</v>
      </c>
      <c r="I275" s="495"/>
      <c r="J275" s="495"/>
      <c r="K275" s="137"/>
      <c r="L275" s="753"/>
      <c r="M275" s="754"/>
      <c r="N275" s="754"/>
      <c r="O275" s="754"/>
      <c r="P275" s="755"/>
    </row>
    <row r="276" spans="1:16" s="1" customFormat="1" ht="17.25" hidden="1" customHeight="1" x14ac:dyDescent="0.2">
      <c r="A276" s="1001"/>
      <c r="B276" s="1004"/>
      <c r="C276" s="1191"/>
      <c r="D276" s="1290"/>
      <c r="E276" s="1562"/>
      <c r="F276" s="1012" t="s">
        <v>48</v>
      </c>
      <c r="G276" s="1189"/>
      <c r="H276" s="487">
        <f t="shared" ref="H276:K276" si="83">H275</f>
        <v>0</v>
      </c>
      <c r="I276" s="477">
        <f t="shared" si="83"/>
        <v>0</v>
      </c>
      <c r="J276" s="477">
        <f t="shared" si="83"/>
        <v>0</v>
      </c>
      <c r="K276" s="490">
        <f t="shared" si="83"/>
        <v>0</v>
      </c>
      <c r="L276" s="753"/>
      <c r="M276" s="754"/>
      <c r="N276" s="754"/>
      <c r="O276" s="754"/>
      <c r="P276" s="755"/>
    </row>
    <row r="277" spans="1:16" s="1" customFormat="1" ht="15" hidden="1" customHeight="1" x14ac:dyDescent="0.2">
      <c r="A277" s="999">
        <v>1</v>
      </c>
      <c r="B277" s="1002">
        <v>2</v>
      </c>
      <c r="C277" s="1022">
        <v>7</v>
      </c>
      <c r="D277" s="1338" t="s">
        <v>554</v>
      </c>
      <c r="E277" s="1560">
        <v>11</v>
      </c>
      <c r="F277" s="145" t="s">
        <v>141</v>
      </c>
      <c r="G277" s="514" t="s">
        <v>73</v>
      </c>
      <c r="H277" s="288">
        <f>I277+K277</f>
        <v>0</v>
      </c>
      <c r="I277" s="143"/>
      <c r="J277" s="143"/>
      <c r="K277" s="409"/>
      <c r="L277" s="753"/>
      <c r="M277" s="754"/>
      <c r="N277" s="754"/>
      <c r="O277" s="754"/>
      <c r="P277" s="755"/>
    </row>
    <row r="278" spans="1:16" s="1" customFormat="1" ht="16.5" hidden="1" customHeight="1" x14ac:dyDescent="0.2">
      <c r="A278" s="1000"/>
      <c r="B278" s="1003"/>
      <c r="C278" s="1190"/>
      <c r="D278" s="1339"/>
      <c r="E278" s="1561"/>
      <c r="F278" s="621" t="s">
        <v>141</v>
      </c>
      <c r="G278" s="76" t="s">
        <v>74</v>
      </c>
      <c r="H278" s="375">
        <f>SUM(I278,K278)</f>
        <v>0</v>
      </c>
      <c r="I278" s="143"/>
      <c r="J278" s="143"/>
      <c r="K278" s="243"/>
      <c r="L278" s="753"/>
      <c r="M278" s="754"/>
      <c r="N278" s="754"/>
      <c r="O278" s="754"/>
      <c r="P278" s="755"/>
    </row>
    <row r="279" spans="1:16" s="3" customFormat="1" ht="12" hidden="1" customHeight="1" thickBot="1" x14ac:dyDescent="0.25">
      <c r="A279" s="1000"/>
      <c r="B279" s="1003"/>
      <c r="C279" s="1190"/>
      <c r="D279" s="1339"/>
      <c r="E279" s="1561"/>
      <c r="F279" s="625" t="s">
        <v>141</v>
      </c>
      <c r="G279" s="197" t="s">
        <v>75</v>
      </c>
      <c r="H279" s="435">
        <f>I279+K279</f>
        <v>0</v>
      </c>
      <c r="I279" s="434"/>
      <c r="J279" s="434"/>
      <c r="K279" s="436"/>
      <c r="L279" s="753"/>
      <c r="M279" s="754"/>
      <c r="N279" s="754"/>
      <c r="O279" s="754"/>
      <c r="P279" s="755"/>
    </row>
    <row r="280" spans="1:16" s="1" customFormat="1" ht="12" hidden="1" customHeight="1" thickBot="1" x14ac:dyDescent="0.25">
      <c r="A280" s="1001"/>
      <c r="B280" s="1004"/>
      <c r="C280" s="1191"/>
      <c r="D280" s="1340"/>
      <c r="E280" s="1562"/>
      <c r="F280" s="1012" t="s">
        <v>48</v>
      </c>
      <c r="G280" s="1189"/>
      <c r="H280" s="304">
        <f t="shared" ref="H280:K280" si="84">H277+H278+H279</f>
        <v>0</v>
      </c>
      <c r="I280" s="305">
        <f>I277+I278+I279</f>
        <v>0</v>
      </c>
      <c r="J280" s="311">
        <f t="shared" si="84"/>
        <v>0</v>
      </c>
      <c r="K280" s="307">
        <f t="shared" si="84"/>
        <v>0</v>
      </c>
      <c r="L280" s="753"/>
      <c r="M280" s="754"/>
      <c r="N280" s="754"/>
      <c r="O280" s="754"/>
      <c r="P280" s="755"/>
    </row>
    <row r="281" spans="1:16" s="1" customFormat="1" ht="14.25" customHeight="1" thickBot="1" x14ac:dyDescent="0.25">
      <c r="A281" s="607">
        <v>1</v>
      </c>
      <c r="B281" s="641">
        <v>2</v>
      </c>
      <c r="C281" s="1205" t="s">
        <v>45</v>
      </c>
      <c r="D281" s="1177"/>
      <c r="E281" s="1177"/>
      <c r="F281" s="1177"/>
      <c r="G281" s="1178"/>
      <c r="H281" s="537">
        <f t="shared" ref="H281:K281" si="85">H263+H267+H269+H271+H274+H276+H280</f>
        <v>12</v>
      </c>
      <c r="I281" s="538">
        <f>I263+I267+I269+I271+I274+I276+I280</f>
        <v>0</v>
      </c>
      <c r="J281" s="538">
        <f t="shared" si="85"/>
        <v>0</v>
      </c>
      <c r="K281" s="539">
        <f t="shared" si="85"/>
        <v>12</v>
      </c>
      <c r="L281" s="735"/>
      <c r="M281" s="731"/>
      <c r="N281" s="731"/>
      <c r="O281" s="731"/>
      <c r="P281" s="732"/>
    </row>
    <row r="282" spans="1:16" s="1" customFormat="1" ht="16.5" customHeight="1" thickBot="1" x14ac:dyDescent="0.25">
      <c r="A282" s="464">
        <v>1</v>
      </c>
      <c r="B282" s="465">
        <v>3</v>
      </c>
      <c r="C282" s="1208" t="s">
        <v>143</v>
      </c>
      <c r="D282" s="1209"/>
      <c r="E282" s="1209"/>
      <c r="F282" s="1209"/>
      <c r="G282" s="1209"/>
      <c r="H282" s="1213"/>
      <c r="I282" s="1213"/>
      <c r="J282" s="1213"/>
      <c r="K282" s="1213"/>
      <c r="L282" s="715"/>
      <c r="M282" s="715"/>
      <c r="N282" s="715"/>
      <c r="O282" s="715"/>
      <c r="P282" s="716"/>
    </row>
    <row r="283" spans="1:16" s="1" customFormat="1" ht="13.5" customHeight="1" thickBot="1" x14ac:dyDescent="0.25">
      <c r="A283" s="999">
        <v>1</v>
      </c>
      <c r="B283" s="1002">
        <v>3</v>
      </c>
      <c r="C283" s="1190">
        <v>1</v>
      </c>
      <c r="D283" s="1265" t="s">
        <v>144</v>
      </c>
      <c r="E283" s="1309" t="s">
        <v>706</v>
      </c>
      <c r="F283" s="615" t="s">
        <v>141</v>
      </c>
      <c r="G283" s="10" t="s">
        <v>73</v>
      </c>
      <c r="H283" s="498">
        <f>SUM(I283,K283)</f>
        <v>560</v>
      </c>
      <c r="I283" s="496">
        <v>560</v>
      </c>
      <c r="J283" s="496"/>
      <c r="K283" s="238"/>
      <c r="L283" s="1156" t="s">
        <v>866</v>
      </c>
      <c r="M283" s="1159" t="s">
        <v>867</v>
      </c>
      <c r="N283" s="966">
        <v>32</v>
      </c>
      <c r="O283" s="967" t="s">
        <v>868</v>
      </c>
      <c r="P283" s="1161" t="s">
        <v>718</v>
      </c>
    </row>
    <row r="284" spans="1:16" s="1" customFormat="1" ht="13.5" hidden="1" customHeight="1" thickBot="1" x14ac:dyDescent="0.25">
      <c r="A284" s="1000"/>
      <c r="B284" s="1003"/>
      <c r="C284" s="1190"/>
      <c r="D284" s="1265"/>
      <c r="E284" s="1309"/>
      <c r="F284" s="610" t="s">
        <v>141</v>
      </c>
      <c r="G284" s="71" t="s">
        <v>106</v>
      </c>
      <c r="H284" s="480">
        <f>SUM(I284,K284)</f>
        <v>0</v>
      </c>
      <c r="I284" s="471"/>
      <c r="J284" s="471"/>
      <c r="K284" s="114"/>
      <c r="L284" s="1157"/>
      <c r="M284" s="1160"/>
      <c r="N284" s="955"/>
      <c r="O284" s="960"/>
      <c r="P284" s="1150"/>
    </row>
    <row r="285" spans="1:16" s="1" customFormat="1" ht="36" customHeight="1" thickBot="1" x14ac:dyDescent="0.25">
      <c r="A285" s="1001"/>
      <c r="B285" s="1004"/>
      <c r="C285" s="1191"/>
      <c r="D285" s="1266"/>
      <c r="E285" s="1294"/>
      <c r="F285" s="1012" t="s">
        <v>48</v>
      </c>
      <c r="G285" s="1189"/>
      <c r="H285" s="487">
        <f t="shared" ref="H285:K285" si="86">H283+H284</f>
        <v>560</v>
      </c>
      <c r="I285" s="477">
        <f t="shared" si="86"/>
        <v>560</v>
      </c>
      <c r="J285" s="477">
        <f t="shared" si="86"/>
        <v>0</v>
      </c>
      <c r="K285" s="490">
        <f t="shared" si="86"/>
        <v>0</v>
      </c>
      <c r="L285" s="1158"/>
      <c r="M285" s="1160"/>
      <c r="N285" s="955"/>
      <c r="O285" s="960"/>
      <c r="P285" s="1162"/>
    </row>
    <row r="286" spans="1:16" s="1" customFormat="1" ht="13.5" customHeight="1" thickBot="1" x14ac:dyDescent="0.25">
      <c r="A286" s="999">
        <v>1</v>
      </c>
      <c r="B286" s="1002">
        <v>3</v>
      </c>
      <c r="C286" s="1022">
        <v>2</v>
      </c>
      <c r="D286" s="1316" t="s">
        <v>145</v>
      </c>
      <c r="E286" s="1293">
        <v>4</v>
      </c>
      <c r="F286" s="615" t="s">
        <v>146</v>
      </c>
      <c r="G286" s="460" t="s">
        <v>73</v>
      </c>
      <c r="H286" s="500">
        <f>SUM(I286,K286)</f>
        <v>220</v>
      </c>
      <c r="I286" s="470">
        <v>220</v>
      </c>
      <c r="J286" s="470"/>
      <c r="K286" s="88"/>
      <c r="L286" s="1032" t="s">
        <v>863</v>
      </c>
      <c r="M286" s="1143" t="s">
        <v>864</v>
      </c>
      <c r="N286" s="1165">
        <v>379</v>
      </c>
      <c r="O286" s="1168" t="s">
        <v>865</v>
      </c>
      <c r="P286" s="1149" t="s">
        <v>718</v>
      </c>
    </row>
    <row r="287" spans="1:16" s="1" customFormat="1" ht="13.5" hidden="1" customHeight="1" thickBot="1" x14ac:dyDescent="0.25">
      <c r="A287" s="1000"/>
      <c r="B287" s="1003"/>
      <c r="C287" s="1190"/>
      <c r="D287" s="1265"/>
      <c r="E287" s="1309"/>
      <c r="F287" s="610" t="s">
        <v>146</v>
      </c>
      <c r="G287" s="72" t="s">
        <v>106</v>
      </c>
      <c r="H287" s="488">
        <f>SUM(I287,K287)</f>
        <v>0</v>
      </c>
      <c r="I287" s="471"/>
      <c r="J287" s="471"/>
      <c r="K287" s="522"/>
      <c r="L287" s="1141"/>
      <c r="M287" s="1144"/>
      <c r="N287" s="1166"/>
      <c r="O287" s="1097"/>
      <c r="P287" s="1150"/>
    </row>
    <row r="288" spans="1:16" s="1" customFormat="1" ht="19.5" customHeight="1" thickBot="1" x14ac:dyDescent="0.25">
      <c r="A288" s="1001"/>
      <c r="B288" s="1004"/>
      <c r="C288" s="1191"/>
      <c r="D288" s="1266"/>
      <c r="E288" s="1294"/>
      <c r="F288" s="1012" t="s">
        <v>48</v>
      </c>
      <c r="G288" s="1189"/>
      <c r="H288" s="487">
        <f t="shared" ref="H288:K288" si="87">H286+H287</f>
        <v>220</v>
      </c>
      <c r="I288" s="477">
        <f t="shared" si="87"/>
        <v>220</v>
      </c>
      <c r="J288" s="477">
        <f t="shared" si="87"/>
        <v>0</v>
      </c>
      <c r="K288" s="490">
        <f t="shared" si="87"/>
        <v>0</v>
      </c>
      <c r="L288" s="1163"/>
      <c r="M288" s="1164"/>
      <c r="N288" s="1167"/>
      <c r="O288" s="1169"/>
      <c r="P288" s="1162"/>
    </row>
    <row r="289" spans="1:16" s="1" customFormat="1" ht="13.5" customHeight="1" x14ac:dyDescent="0.2">
      <c r="A289" s="999">
        <v>1</v>
      </c>
      <c r="B289" s="1002">
        <v>3</v>
      </c>
      <c r="C289" s="1022">
        <v>3</v>
      </c>
      <c r="D289" s="1316" t="s">
        <v>147</v>
      </c>
      <c r="E289" s="1293">
        <v>4</v>
      </c>
      <c r="F289" s="615" t="s">
        <v>148</v>
      </c>
      <c r="G289" s="460" t="s">
        <v>73</v>
      </c>
      <c r="H289" s="500">
        <f>SUM(I289,K289)</f>
        <v>220</v>
      </c>
      <c r="I289" s="470">
        <v>220</v>
      </c>
      <c r="J289" s="470"/>
      <c r="K289" s="88"/>
      <c r="L289" s="1032" t="s">
        <v>869</v>
      </c>
      <c r="M289" s="1143" t="s">
        <v>870</v>
      </c>
      <c r="N289" s="1146">
        <v>100</v>
      </c>
      <c r="O289" s="938" t="s">
        <v>871</v>
      </c>
      <c r="P289" s="1149" t="s">
        <v>718</v>
      </c>
    </row>
    <row r="290" spans="1:16" s="1" customFormat="1" ht="0.75" customHeight="1" thickBot="1" x14ac:dyDescent="0.25">
      <c r="A290" s="1000"/>
      <c r="B290" s="1003"/>
      <c r="C290" s="1190"/>
      <c r="D290" s="1265"/>
      <c r="E290" s="1309"/>
      <c r="F290" s="631" t="s">
        <v>148</v>
      </c>
      <c r="G290" s="11" t="s">
        <v>106</v>
      </c>
      <c r="H290" s="488">
        <f>SUM(I290,K290)</f>
        <v>0</v>
      </c>
      <c r="I290" s="471"/>
      <c r="J290" s="471"/>
      <c r="K290" s="522"/>
      <c r="L290" s="1141"/>
      <c r="M290" s="1144"/>
      <c r="N290" s="1147"/>
      <c r="O290" s="1005"/>
      <c r="P290" s="1150"/>
    </row>
    <row r="291" spans="1:16" s="5" customFormat="1" ht="13.5" customHeight="1" thickBot="1" x14ac:dyDescent="0.25">
      <c r="A291" s="1001"/>
      <c r="B291" s="1004"/>
      <c r="C291" s="1191"/>
      <c r="D291" s="1266"/>
      <c r="E291" s="1294"/>
      <c r="F291" s="1012" t="s">
        <v>48</v>
      </c>
      <c r="G291" s="1189"/>
      <c r="H291" s="531">
        <f t="shared" ref="H291:K291" si="88">H289+H290</f>
        <v>220</v>
      </c>
      <c r="I291" s="532">
        <f t="shared" si="88"/>
        <v>220</v>
      </c>
      <c r="J291" s="532">
        <f t="shared" si="88"/>
        <v>0</v>
      </c>
      <c r="K291" s="523">
        <f t="shared" si="88"/>
        <v>0</v>
      </c>
      <c r="L291" s="1142"/>
      <c r="M291" s="1145"/>
      <c r="N291" s="1148"/>
      <c r="O291" s="1108"/>
      <c r="P291" s="1151"/>
    </row>
    <row r="292" spans="1:16" s="5" customFormat="1" ht="17.25" customHeight="1" thickBot="1" x14ac:dyDescent="0.25">
      <c r="A292" s="607">
        <v>1</v>
      </c>
      <c r="B292" s="641">
        <v>3</v>
      </c>
      <c r="C292" s="1205" t="s">
        <v>45</v>
      </c>
      <c r="D292" s="1177"/>
      <c r="E292" s="1177"/>
      <c r="F292" s="1177"/>
      <c r="G292" s="1178"/>
      <c r="H292" s="282">
        <f t="shared" ref="H292:K292" si="89">H285+H288+H291</f>
        <v>1000</v>
      </c>
      <c r="I292" s="538">
        <f t="shared" si="89"/>
        <v>1000</v>
      </c>
      <c r="J292" s="538">
        <f t="shared" si="89"/>
        <v>0</v>
      </c>
      <c r="K292" s="546">
        <f t="shared" si="89"/>
        <v>0</v>
      </c>
      <c r="L292" s="735"/>
      <c r="M292" s="731"/>
      <c r="N292" s="731"/>
      <c r="O292" s="731"/>
      <c r="P292" s="732"/>
    </row>
    <row r="293" spans="1:16" s="1" customFormat="1" ht="15" customHeight="1" thickBot="1" x14ac:dyDescent="0.25">
      <c r="A293" s="469">
        <v>1</v>
      </c>
      <c r="B293" s="1179" t="s">
        <v>46</v>
      </c>
      <c r="C293" s="1180"/>
      <c r="D293" s="1180"/>
      <c r="E293" s="1180"/>
      <c r="F293" s="1180"/>
      <c r="G293" s="1181"/>
      <c r="H293" s="299">
        <f t="shared" ref="H293:K293" si="90">H259+H281+H292</f>
        <v>4055.1</v>
      </c>
      <c r="I293" s="123">
        <f t="shared" si="90"/>
        <v>2024.1</v>
      </c>
      <c r="J293" s="123">
        <f t="shared" si="90"/>
        <v>0</v>
      </c>
      <c r="K293" s="301">
        <f t="shared" si="90"/>
        <v>1929.8</v>
      </c>
      <c r="L293" s="733"/>
      <c r="M293" s="733"/>
      <c r="N293" s="733"/>
      <c r="O293" s="733"/>
      <c r="P293" s="734"/>
    </row>
    <row r="294" spans="1:16" s="1" customFormat="1" ht="15" customHeight="1" thickBot="1" x14ac:dyDescent="0.25">
      <c r="A294" s="713">
        <v>2</v>
      </c>
      <c r="B294" s="1206" t="s">
        <v>149</v>
      </c>
      <c r="C294" s="1207"/>
      <c r="D294" s="1207"/>
      <c r="E294" s="1207"/>
      <c r="F294" s="1207"/>
      <c r="G294" s="1207"/>
      <c r="H294" s="1207"/>
      <c r="I294" s="1207"/>
      <c r="J294" s="1207"/>
      <c r="K294" s="1207"/>
      <c r="L294" s="736"/>
      <c r="M294" s="736"/>
      <c r="N294" s="736"/>
      <c r="O294" s="736"/>
      <c r="P294" s="737"/>
    </row>
    <row r="295" spans="1:16" s="1" customFormat="1" ht="15" customHeight="1" thickBot="1" x14ac:dyDescent="0.25">
      <c r="A295" s="39">
        <v>2</v>
      </c>
      <c r="B295" s="40">
        <v>1</v>
      </c>
      <c r="C295" s="1208" t="s">
        <v>150</v>
      </c>
      <c r="D295" s="1209"/>
      <c r="E295" s="1209"/>
      <c r="F295" s="1209"/>
      <c r="G295" s="1209"/>
      <c r="H295" s="1213"/>
      <c r="I295" s="1213"/>
      <c r="J295" s="1213"/>
      <c r="K295" s="1213"/>
      <c r="L295" s="738"/>
      <c r="M295" s="738"/>
      <c r="N295" s="738"/>
      <c r="O295" s="738"/>
      <c r="P295" s="739"/>
    </row>
    <row r="296" spans="1:16" s="1" customFormat="1" ht="15" hidden="1" customHeight="1" x14ac:dyDescent="0.2">
      <c r="A296" s="999">
        <v>2</v>
      </c>
      <c r="B296" s="1002">
        <v>1</v>
      </c>
      <c r="C296" s="1022">
        <v>1</v>
      </c>
      <c r="D296" s="1236" t="s">
        <v>151</v>
      </c>
      <c r="E296" s="1557">
        <v>11</v>
      </c>
      <c r="F296" s="374" t="s">
        <v>152</v>
      </c>
      <c r="G296" s="380" t="s">
        <v>73</v>
      </c>
      <c r="H296" s="377">
        <f>SUM(I296,K296)</f>
        <v>0</v>
      </c>
      <c r="I296" s="378"/>
      <c r="J296" s="378"/>
      <c r="K296" s="379"/>
    </row>
    <row r="297" spans="1:16" s="1" customFormat="1" ht="15" hidden="1" customHeight="1" x14ac:dyDescent="0.2">
      <c r="A297" s="1000"/>
      <c r="B297" s="1003"/>
      <c r="C297" s="1190"/>
      <c r="D297" s="1481"/>
      <c r="E297" s="1558"/>
      <c r="F297" s="376" t="s">
        <v>152</v>
      </c>
      <c r="G297" s="381" t="s">
        <v>126</v>
      </c>
      <c r="H297" s="375">
        <f>SUM(I297,K297)</f>
        <v>0</v>
      </c>
      <c r="I297" s="143"/>
      <c r="J297" s="143"/>
      <c r="K297" s="243"/>
    </row>
    <row r="298" spans="1:16" s="1" customFormat="1" ht="15" hidden="1" customHeight="1" x14ac:dyDescent="0.2">
      <c r="A298" s="1000"/>
      <c r="B298" s="1003"/>
      <c r="C298" s="1190"/>
      <c r="D298" s="1481"/>
      <c r="E298" s="1558"/>
      <c r="F298" s="374" t="s">
        <v>152</v>
      </c>
      <c r="G298" s="380" t="s">
        <v>75</v>
      </c>
      <c r="H298" s="375">
        <f>SUM(I298,K298)</f>
        <v>0</v>
      </c>
      <c r="I298" s="143"/>
      <c r="J298" s="143"/>
      <c r="K298" s="243"/>
    </row>
    <row r="299" spans="1:16" s="1" customFormat="1" ht="15" hidden="1" customHeight="1" x14ac:dyDescent="0.2">
      <c r="A299" s="1001"/>
      <c r="B299" s="1004"/>
      <c r="C299" s="1191"/>
      <c r="D299" s="1481"/>
      <c r="E299" s="1559"/>
      <c r="F299" s="1319" t="s">
        <v>48</v>
      </c>
      <c r="G299" s="1320"/>
      <c r="H299" s="284">
        <f t="shared" ref="H299:K299" si="91">H296+H297+H298</f>
        <v>0</v>
      </c>
      <c r="I299" s="237">
        <f t="shared" si="91"/>
        <v>0</v>
      </c>
      <c r="J299" s="237">
        <f t="shared" si="91"/>
        <v>0</v>
      </c>
      <c r="K299" s="317">
        <f t="shared" si="91"/>
        <v>0</v>
      </c>
    </row>
    <row r="300" spans="1:16" s="1" customFormat="1" ht="13.5" customHeight="1" thickBot="1" x14ac:dyDescent="0.25">
      <c r="A300" s="999">
        <v>2</v>
      </c>
      <c r="B300" s="1002">
        <v>1</v>
      </c>
      <c r="C300" s="1022">
        <v>2</v>
      </c>
      <c r="D300" s="1482" t="s">
        <v>153</v>
      </c>
      <c r="E300" s="1022">
        <v>11</v>
      </c>
      <c r="F300" s="616" t="s">
        <v>123</v>
      </c>
      <c r="G300" s="53" t="s">
        <v>73</v>
      </c>
      <c r="H300" s="544">
        <f>SUM(I300,K300)</f>
        <v>30</v>
      </c>
      <c r="I300" s="496"/>
      <c r="J300" s="496"/>
      <c r="K300" s="312">
        <v>30</v>
      </c>
      <c r="L300" s="1152" t="s">
        <v>949</v>
      </c>
      <c r="M300" s="1152" t="s">
        <v>955</v>
      </c>
      <c r="N300" s="1154">
        <v>3</v>
      </c>
      <c r="O300" s="1152" t="s">
        <v>950</v>
      </c>
      <c r="P300" s="1152" t="s">
        <v>718</v>
      </c>
    </row>
    <row r="301" spans="1:16" s="1" customFormat="1" ht="13.5" customHeight="1" thickBot="1" x14ac:dyDescent="0.25">
      <c r="A301" s="1001"/>
      <c r="B301" s="1004"/>
      <c r="C301" s="1191"/>
      <c r="D301" s="1483"/>
      <c r="E301" s="1191"/>
      <c r="F301" s="1012" t="s">
        <v>48</v>
      </c>
      <c r="G301" s="1013"/>
      <c r="H301" s="351">
        <f t="shared" ref="H301:K301" si="92">H300</f>
        <v>30</v>
      </c>
      <c r="I301" s="116">
        <f t="shared" si="92"/>
        <v>0</v>
      </c>
      <c r="J301" s="116">
        <f t="shared" si="92"/>
        <v>0</v>
      </c>
      <c r="K301" s="207">
        <f t="shared" si="92"/>
        <v>30</v>
      </c>
      <c r="L301" s="1153"/>
      <c r="M301" s="1153"/>
      <c r="N301" s="1155"/>
      <c r="O301" s="1153"/>
      <c r="P301" s="1153"/>
    </row>
    <row r="302" spans="1:16" s="1" customFormat="1" ht="13.5" hidden="1" customHeight="1" x14ac:dyDescent="0.2">
      <c r="A302" s="612"/>
      <c r="B302" s="614"/>
      <c r="C302" s="938">
        <v>3</v>
      </c>
      <c r="D302" s="1291" t="s">
        <v>154</v>
      </c>
      <c r="E302" s="1555">
        <v>11</v>
      </c>
      <c r="F302" s="504" t="s">
        <v>152</v>
      </c>
      <c r="G302" s="165" t="s">
        <v>73</v>
      </c>
      <c r="H302" s="173">
        <f>SUM(I302,K302)</f>
        <v>0</v>
      </c>
      <c r="I302" s="175"/>
      <c r="J302" s="175"/>
      <c r="K302" s="227">
        <v>0</v>
      </c>
      <c r="L302" s="2"/>
      <c r="M302" s="2"/>
      <c r="N302" s="2"/>
      <c r="O302" s="2"/>
      <c r="P302" s="740"/>
    </row>
    <row r="303" spans="1:16" s="1" customFormat="1" ht="12.75" hidden="1" customHeight="1" x14ac:dyDescent="0.2">
      <c r="A303" s="612">
        <v>2</v>
      </c>
      <c r="B303" s="614">
        <v>1</v>
      </c>
      <c r="C303" s="1005"/>
      <c r="D303" s="1387"/>
      <c r="E303" s="1556"/>
      <c r="F303" s="155" t="s">
        <v>152</v>
      </c>
      <c r="G303" s="166" t="s">
        <v>74</v>
      </c>
      <c r="H303" s="508">
        <f>SUM(I303,K303)</f>
        <v>0</v>
      </c>
      <c r="I303" s="502"/>
      <c r="J303" s="502"/>
      <c r="K303" s="511">
        <v>0</v>
      </c>
      <c r="L303" s="2"/>
      <c r="M303" s="2"/>
      <c r="N303" s="2"/>
      <c r="O303" s="2"/>
      <c r="P303" s="740"/>
    </row>
    <row r="304" spans="1:16" s="1" customFormat="1" ht="15" hidden="1" customHeight="1" x14ac:dyDescent="0.2">
      <c r="A304" s="612"/>
      <c r="B304" s="614"/>
      <c r="C304" s="939"/>
      <c r="D304" s="1292"/>
      <c r="E304" s="1518"/>
      <c r="F304" s="1012" t="s">
        <v>48</v>
      </c>
      <c r="G304" s="1189"/>
      <c r="H304" s="487">
        <f t="shared" ref="H304:K304" si="93">H302+H303</f>
        <v>0</v>
      </c>
      <c r="I304" s="477">
        <f t="shared" si="93"/>
        <v>0</v>
      </c>
      <c r="J304" s="477">
        <f t="shared" si="93"/>
        <v>0</v>
      </c>
      <c r="K304" s="490">
        <f t="shared" si="93"/>
        <v>0</v>
      </c>
      <c r="L304" s="2"/>
      <c r="M304" s="2"/>
      <c r="N304" s="2"/>
      <c r="O304" s="2"/>
      <c r="P304" s="740"/>
    </row>
    <row r="305" spans="1:16" s="1" customFormat="1" ht="15" hidden="1" customHeight="1" x14ac:dyDescent="0.2">
      <c r="A305" s="999">
        <v>2</v>
      </c>
      <c r="B305" s="1002">
        <v>1</v>
      </c>
      <c r="C305" s="1022">
        <v>4</v>
      </c>
      <c r="D305" s="1485" t="s">
        <v>438</v>
      </c>
      <c r="E305" s="1517">
        <v>11</v>
      </c>
      <c r="F305" s="506" t="s">
        <v>123</v>
      </c>
      <c r="G305" s="164" t="s">
        <v>73</v>
      </c>
      <c r="H305" s="508">
        <f>SUM(I306,K305)</f>
        <v>0</v>
      </c>
      <c r="I305" s="502"/>
      <c r="J305" s="502"/>
      <c r="K305" s="511"/>
      <c r="L305" s="2"/>
      <c r="M305" s="2"/>
      <c r="N305" s="2"/>
      <c r="O305" s="2"/>
      <c r="P305" s="740"/>
    </row>
    <row r="306" spans="1:16" s="5" customFormat="1" ht="17.25" hidden="1" customHeight="1" x14ac:dyDescent="0.2">
      <c r="A306" s="1000"/>
      <c r="B306" s="1003"/>
      <c r="C306" s="1190"/>
      <c r="D306" s="1486"/>
      <c r="E306" s="1511"/>
      <c r="F306" s="506" t="s">
        <v>26</v>
      </c>
      <c r="G306" s="164" t="s">
        <v>74</v>
      </c>
      <c r="H306" s="508">
        <f>SUM(I306,K306)</f>
        <v>0</v>
      </c>
      <c r="I306" s="502"/>
      <c r="J306" s="502"/>
      <c r="K306" s="511"/>
      <c r="L306" s="2"/>
      <c r="M306" s="2"/>
      <c r="N306" s="2"/>
      <c r="O306" s="2"/>
      <c r="P306" s="740"/>
    </row>
    <row r="307" spans="1:16" s="1" customFormat="1" ht="15" hidden="1" customHeight="1" x14ac:dyDescent="0.2">
      <c r="A307" s="1001"/>
      <c r="B307" s="1004"/>
      <c r="C307" s="1191"/>
      <c r="D307" s="1486"/>
      <c r="E307" s="1518"/>
      <c r="F307" s="1012" t="s">
        <v>48</v>
      </c>
      <c r="G307" s="1189"/>
      <c r="H307" s="531">
        <f t="shared" ref="H307:K307" si="94">H305+H306</f>
        <v>0</v>
      </c>
      <c r="I307" s="532">
        <f t="shared" si="94"/>
        <v>0</v>
      </c>
      <c r="J307" s="532">
        <f t="shared" si="94"/>
        <v>0</v>
      </c>
      <c r="K307" s="523">
        <f t="shared" si="94"/>
        <v>0</v>
      </c>
      <c r="L307" s="2"/>
      <c r="M307" s="2"/>
      <c r="N307" s="2"/>
      <c r="O307" s="2"/>
      <c r="P307" s="740"/>
    </row>
    <row r="308" spans="1:16" s="1" customFormat="1" ht="12.75" customHeight="1" thickBot="1" x14ac:dyDescent="0.25">
      <c r="A308" s="607">
        <v>2</v>
      </c>
      <c r="B308" s="641">
        <v>1</v>
      </c>
      <c r="C308" s="1205" t="s">
        <v>45</v>
      </c>
      <c r="D308" s="1177"/>
      <c r="E308" s="1177"/>
      <c r="F308" s="1177"/>
      <c r="G308" s="1178"/>
      <c r="H308" s="282">
        <f t="shared" ref="H308:K308" si="95">H299+H301+H304+H307</f>
        <v>30</v>
      </c>
      <c r="I308" s="538">
        <f t="shared" si="95"/>
        <v>0</v>
      </c>
      <c r="J308" s="538">
        <f t="shared" si="95"/>
        <v>0</v>
      </c>
      <c r="K308" s="546">
        <f t="shared" si="95"/>
        <v>30</v>
      </c>
      <c r="L308" s="741"/>
      <c r="M308" s="715"/>
      <c r="N308" s="715"/>
      <c r="O308" s="715"/>
      <c r="P308" s="716"/>
    </row>
    <row r="309" spans="1:16" s="1" customFormat="1" ht="15" customHeight="1" x14ac:dyDescent="0.2">
      <c r="A309" s="466">
        <v>2</v>
      </c>
      <c r="B309" s="465">
        <v>2</v>
      </c>
      <c r="C309" s="1208" t="s">
        <v>155</v>
      </c>
      <c r="D309" s="1209"/>
      <c r="E309" s="1209"/>
      <c r="F309" s="1209"/>
      <c r="G309" s="1209"/>
      <c r="H309" s="1213"/>
      <c r="I309" s="1213"/>
      <c r="J309" s="1213"/>
      <c r="K309" s="1213"/>
      <c r="L309" s="715"/>
      <c r="M309" s="715"/>
      <c r="N309" s="715"/>
      <c r="O309" s="715"/>
      <c r="P309" s="716"/>
    </row>
    <row r="310" spans="1:16" s="1" customFormat="1" ht="29.25" hidden="1" customHeight="1" x14ac:dyDescent="0.2">
      <c r="A310" s="999">
        <v>2</v>
      </c>
      <c r="B310" s="1535">
        <v>2</v>
      </c>
      <c r="C310" s="1538">
        <v>1</v>
      </c>
      <c r="D310" s="1248" t="s">
        <v>157</v>
      </c>
      <c r="E310" s="1022">
        <v>11</v>
      </c>
      <c r="F310" s="616" t="s">
        <v>158</v>
      </c>
      <c r="G310" s="19" t="s">
        <v>80</v>
      </c>
      <c r="H310" s="223">
        <f>SUM(I310,K310)</f>
        <v>0</v>
      </c>
      <c r="I310" s="542"/>
      <c r="J310" s="542"/>
      <c r="K310" s="291">
        <v>0</v>
      </c>
    </row>
    <row r="311" spans="1:16" s="1" customFormat="1" ht="15" hidden="1" customHeight="1" x14ac:dyDescent="0.2">
      <c r="A311" s="1001"/>
      <c r="B311" s="1537"/>
      <c r="C311" s="1540"/>
      <c r="D311" s="1255"/>
      <c r="E311" s="1191"/>
      <c r="F311" s="1012" t="s">
        <v>48</v>
      </c>
      <c r="G311" s="1264"/>
      <c r="H311" s="83">
        <f t="shared" ref="H311:K311" si="96">H310</f>
        <v>0</v>
      </c>
      <c r="I311" s="477">
        <f t="shared" si="96"/>
        <v>0</v>
      </c>
      <c r="J311" s="477">
        <f t="shared" si="96"/>
        <v>0</v>
      </c>
      <c r="K311" s="476">
        <f t="shared" si="96"/>
        <v>0</v>
      </c>
    </row>
    <row r="312" spans="1:16" s="1" customFormat="1" ht="15" hidden="1" customHeight="1" x14ac:dyDescent="0.2">
      <c r="A312" s="999">
        <v>2</v>
      </c>
      <c r="B312" s="1535">
        <v>2</v>
      </c>
      <c r="C312" s="1538">
        <v>2</v>
      </c>
      <c r="D312" s="1248" t="s">
        <v>159</v>
      </c>
      <c r="E312" s="1022">
        <v>11</v>
      </c>
      <c r="F312" s="616" t="s">
        <v>158</v>
      </c>
      <c r="G312" s="460" t="s">
        <v>80</v>
      </c>
      <c r="H312" s="480">
        <f>SUM(I312,K312)</f>
        <v>0</v>
      </c>
      <c r="I312" s="471"/>
      <c r="J312" s="471"/>
      <c r="K312" s="114"/>
    </row>
    <row r="313" spans="1:16" s="1" customFormat="1" ht="17.25" hidden="1" customHeight="1" x14ac:dyDescent="0.2">
      <c r="A313" s="1001"/>
      <c r="B313" s="1537"/>
      <c r="C313" s="1540"/>
      <c r="D313" s="1249"/>
      <c r="E313" s="1191"/>
      <c r="F313" s="1012" t="s">
        <v>48</v>
      </c>
      <c r="G313" s="1264"/>
      <c r="H313" s="487">
        <f t="shared" ref="H313:K313" si="97">H312</f>
        <v>0</v>
      </c>
      <c r="I313" s="477">
        <f t="shared" si="97"/>
        <v>0</v>
      </c>
      <c r="J313" s="477">
        <f t="shared" si="97"/>
        <v>0</v>
      </c>
      <c r="K313" s="476">
        <f t="shared" si="97"/>
        <v>0</v>
      </c>
    </row>
    <row r="314" spans="1:16" s="1" customFormat="1" ht="14.25" customHeight="1" thickBot="1" x14ac:dyDescent="0.25">
      <c r="A314" s="999">
        <v>2</v>
      </c>
      <c r="B314" s="1002">
        <v>2</v>
      </c>
      <c r="C314" s="1022">
        <v>3</v>
      </c>
      <c r="D314" s="1238" t="s">
        <v>670</v>
      </c>
      <c r="E314" s="1022">
        <v>11</v>
      </c>
      <c r="F314" s="616" t="s">
        <v>158</v>
      </c>
      <c r="G314" s="460" t="s">
        <v>73</v>
      </c>
      <c r="H314" s="500">
        <f>SUM(I314,K314)</f>
        <v>120</v>
      </c>
      <c r="I314" s="470">
        <v>23</v>
      </c>
      <c r="J314" s="470"/>
      <c r="K314" s="88">
        <v>97</v>
      </c>
      <c r="L314" s="1152" t="s">
        <v>951</v>
      </c>
      <c r="M314" s="1152" t="s">
        <v>955</v>
      </c>
      <c r="N314" s="1154">
        <v>4</v>
      </c>
      <c r="O314" s="1152" t="s">
        <v>950</v>
      </c>
      <c r="P314" s="1152" t="s">
        <v>718</v>
      </c>
    </row>
    <row r="315" spans="1:16" s="1" customFormat="1" ht="57" customHeight="1" thickBot="1" x14ac:dyDescent="0.25">
      <c r="A315" s="1001"/>
      <c r="B315" s="1004"/>
      <c r="C315" s="1191"/>
      <c r="D315" s="1239"/>
      <c r="E315" s="1191"/>
      <c r="F315" s="1012" t="s">
        <v>48</v>
      </c>
      <c r="G315" s="1264"/>
      <c r="H315" s="487">
        <f t="shared" ref="H315:K315" si="98">H314</f>
        <v>120</v>
      </c>
      <c r="I315" s="477">
        <f t="shared" si="98"/>
        <v>23</v>
      </c>
      <c r="J315" s="477">
        <f t="shared" si="98"/>
        <v>0</v>
      </c>
      <c r="K315" s="490">
        <f t="shared" si="98"/>
        <v>97</v>
      </c>
      <c r="L315" s="1153"/>
      <c r="M315" s="1153"/>
      <c r="N315" s="1155"/>
      <c r="O315" s="1153"/>
      <c r="P315" s="1153"/>
    </row>
    <row r="316" spans="1:16" s="6" customFormat="1" ht="15.75" hidden="1" customHeight="1" thickBot="1" x14ac:dyDescent="0.25">
      <c r="A316" s="999">
        <v>2</v>
      </c>
      <c r="B316" s="1002">
        <v>2</v>
      </c>
      <c r="C316" s="938">
        <v>4</v>
      </c>
      <c r="D316" s="1006" t="s">
        <v>160</v>
      </c>
      <c r="E316" s="1022" t="s">
        <v>448</v>
      </c>
      <c r="F316" s="616" t="s">
        <v>158</v>
      </c>
      <c r="G316" s="460" t="s">
        <v>73</v>
      </c>
      <c r="H316" s="500">
        <f>I316+K316</f>
        <v>0</v>
      </c>
      <c r="I316" s="470"/>
      <c r="J316" s="470"/>
      <c r="K316" s="88"/>
      <c r="L316" s="837"/>
      <c r="M316" s="838"/>
      <c r="N316" s="838"/>
      <c r="O316" s="838"/>
      <c r="P316" s="839"/>
    </row>
    <row r="317" spans="1:16" s="5" customFormat="1" ht="17.25" hidden="1" customHeight="1" thickBot="1" x14ac:dyDescent="0.25">
      <c r="A317" s="1001"/>
      <c r="B317" s="1004"/>
      <c r="C317" s="1108"/>
      <c r="D317" s="1369"/>
      <c r="E317" s="1552"/>
      <c r="F317" s="1553" t="s">
        <v>48</v>
      </c>
      <c r="G317" s="1554"/>
      <c r="H317" s="531">
        <f t="shared" ref="H317:K317" si="99">H316</f>
        <v>0</v>
      </c>
      <c r="I317" s="532">
        <f t="shared" si="99"/>
        <v>0</v>
      </c>
      <c r="J317" s="532">
        <f t="shared" si="99"/>
        <v>0</v>
      </c>
      <c r="K317" s="523">
        <f t="shared" si="99"/>
        <v>0</v>
      </c>
      <c r="L317" s="742"/>
      <c r="M317" s="733"/>
      <c r="N317" s="733"/>
      <c r="O317" s="733"/>
      <c r="P317" s="734"/>
    </row>
    <row r="318" spans="1:16" s="5" customFormat="1" ht="17.25" customHeight="1" thickBot="1" x14ac:dyDescent="0.25">
      <c r="A318" s="607">
        <v>2</v>
      </c>
      <c r="B318" s="641">
        <v>2</v>
      </c>
      <c r="C318" s="1544" t="s">
        <v>45</v>
      </c>
      <c r="D318" s="1545"/>
      <c r="E318" s="1545"/>
      <c r="F318" s="1545"/>
      <c r="G318" s="1546"/>
      <c r="H318" s="282">
        <f t="shared" ref="H318:K318" si="100">H311+H313+H315+H317</f>
        <v>120</v>
      </c>
      <c r="I318" s="538">
        <f t="shared" si="100"/>
        <v>23</v>
      </c>
      <c r="J318" s="538">
        <f t="shared" si="100"/>
        <v>0</v>
      </c>
      <c r="K318" s="546">
        <f t="shared" si="100"/>
        <v>97</v>
      </c>
      <c r="L318" s="717"/>
      <c r="M318" s="718"/>
      <c r="N318" s="718"/>
      <c r="O318" s="718"/>
      <c r="P318" s="719"/>
    </row>
    <row r="319" spans="1:16" s="5" customFormat="1" ht="17.25" customHeight="1" thickBot="1" x14ac:dyDescent="0.25">
      <c r="A319" s="469">
        <v>2</v>
      </c>
      <c r="B319" s="1547" t="s">
        <v>46</v>
      </c>
      <c r="C319" s="1548"/>
      <c r="D319" s="1548"/>
      <c r="E319" s="1548"/>
      <c r="F319" s="1548"/>
      <c r="G319" s="1549"/>
      <c r="H319" s="293">
        <f t="shared" ref="H319:K319" si="101">H308+H318</f>
        <v>150</v>
      </c>
      <c r="I319" s="294">
        <f t="shared" si="101"/>
        <v>23</v>
      </c>
      <c r="J319" s="294">
        <f t="shared" si="101"/>
        <v>0</v>
      </c>
      <c r="K319" s="313">
        <f t="shared" si="101"/>
        <v>127</v>
      </c>
      <c r="L319" s="742"/>
      <c r="M319" s="733"/>
      <c r="N319" s="733"/>
      <c r="O319" s="733"/>
      <c r="P319" s="734"/>
    </row>
    <row r="320" spans="1:16" s="1" customFormat="1" ht="15" customHeight="1" thickBot="1" x14ac:dyDescent="0.25">
      <c r="A320" s="713">
        <v>3</v>
      </c>
      <c r="B320" s="1206" t="s">
        <v>161</v>
      </c>
      <c r="C320" s="1207"/>
      <c r="D320" s="1207"/>
      <c r="E320" s="1207"/>
      <c r="F320" s="1207"/>
      <c r="G320" s="1207"/>
      <c r="H320" s="1207"/>
      <c r="I320" s="1207"/>
      <c r="J320" s="1207"/>
      <c r="K320" s="1207"/>
      <c r="L320" s="736"/>
      <c r="M320" s="736"/>
      <c r="N320" s="736"/>
      <c r="O320" s="736"/>
      <c r="P320" s="737"/>
    </row>
    <row r="321" spans="1:16" s="1" customFormat="1" ht="15" customHeight="1" thickBot="1" x14ac:dyDescent="0.25">
      <c r="A321" s="39">
        <v>3</v>
      </c>
      <c r="B321" s="40">
        <v>1</v>
      </c>
      <c r="C321" s="1208" t="s">
        <v>162</v>
      </c>
      <c r="D321" s="1209"/>
      <c r="E321" s="1209"/>
      <c r="F321" s="1209"/>
      <c r="G321" s="1209"/>
      <c r="H321" s="1213"/>
      <c r="I321" s="1213"/>
      <c r="J321" s="1213"/>
      <c r="K321" s="1213"/>
      <c r="L321" s="738"/>
      <c r="M321" s="738"/>
      <c r="N321" s="738"/>
      <c r="O321" s="738"/>
      <c r="P321" s="739"/>
    </row>
    <row r="322" spans="1:16" s="1" customFormat="1" ht="15" hidden="1" customHeight="1" x14ac:dyDescent="0.2">
      <c r="A322" s="999">
        <v>3</v>
      </c>
      <c r="B322" s="1002">
        <v>1</v>
      </c>
      <c r="C322" s="938">
        <v>1</v>
      </c>
      <c r="D322" s="1199" t="s">
        <v>163</v>
      </c>
      <c r="E322" s="1022">
        <v>11</v>
      </c>
      <c r="F322" s="43" t="s">
        <v>113</v>
      </c>
      <c r="G322" s="45" t="s">
        <v>134</v>
      </c>
      <c r="H322" s="314">
        <f>SUM(I322,K322)</f>
        <v>0</v>
      </c>
      <c r="I322" s="315"/>
      <c r="J322" s="315"/>
      <c r="K322" s="316"/>
    </row>
    <row r="323" spans="1:16" s="1" customFormat="1" ht="15" hidden="1" customHeight="1" x14ac:dyDescent="0.2">
      <c r="A323" s="1000"/>
      <c r="B323" s="1003"/>
      <c r="C323" s="1005"/>
      <c r="D323" s="1295"/>
      <c r="E323" s="1550"/>
      <c r="F323" s="615" t="s">
        <v>113</v>
      </c>
      <c r="G323" s="460" t="s">
        <v>73</v>
      </c>
      <c r="H323" s="480">
        <f>SUM(I323,K323)</f>
        <v>0</v>
      </c>
      <c r="I323" s="471"/>
      <c r="J323" s="471"/>
      <c r="K323" s="225"/>
    </row>
    <row r="324" spans="1:16" s="1" customFormat="1" ht="15" hidden="1" customHeight="1" x14ac:dyDescent="0.2">
      <c r="A324" s="1000"/>
      <c r="B324" s="1003"/>
      <c r="C324" s="1005"/>
      <c r="D324" s="1295"/>
      <c r="E324" s="1550"/>
      <c r="F324" s="609" t="s">
        <v>113</v>
      </c>
      <c r="G324" s="461" t="s">
        <v>106</v>
      </c>
      <c r="H324" s="480">
        <f>SUM(I324,K324)</f>
        <v>0</v>
      </c>
      <c r="I324" s="471"/>
      <c r="J324" s="471"/>
      <c r="K324" s="114"/>
    </row>
    <row r="325" spans="1:16" s="1" customFormat="1" ht="15" hidden="1" customHeight="1" x14ac:dyDescent="0.2">
      <c r="A325" s="1001"/>
      <c r="B325" s="1004"/>
      <c r="C325" s="939"/>
      <c r="D325" s="1200"/>
      <c r="E325" s="1551"/>
      <c r="F325" s="1012" t="s">
        <v>48</v>
      </c>
      <c r="G325" s="1189"/>
      <c r="H325" s="487">
        <f t="shared" ref="H325:K325" si="102">H322+H323+H324</f>
        <v>0</v>
      </c>
      <c r="I325" s="477">
        <f t="shared" si="102"/>
        <v>0</v>
      </c>
      <c r="J325" s="477">
        <f t="shared" si="102"/>
        <v>0</v>
      </c>
      <c r="K325" s="490">
        <f t="shared" si="102"/>
        <v>0</v>
      </c>
    </row>
    <row r="326" spans="1:16" s="1" customFormat="1" ht="15" hidden="1" customHeight="1" x14ac:dyDescent="0.2">
      <c r="A326" s="999">
        <v>3</v>
      </c>
      <c r="B326" s="1535">
        <v>1</v>
      </c>
      <c r="C326" s="1541">
        <v>2</v>
      </c>
      <c r="D326" s="1199" t="s">
        <v>164</v>
      </c>
      <c r="E326" s="1022" t="s">
        <v>466</v>
      </c>
      <c r="F326" s="640" t="s">
        <v>113</v>
      </c>
      <c r="G326" s="48" t="s">
        <v>134</v>
      </c>
      <c r="H326" s="472">
        <f>I326+K326</f>
        <v>0</v>
      </c>
      <c r="I326" s="471"/>
      <c r="J326" s="471"/>
      <c r="K326" s="522"/>
    </row>
    <row r="327" spans="1:16" s="1" customFormat="1" ht="15" hidden="1" customHeight="1" x14ac:dyDescent="0.2">
      <c r="A327" s="1000"/>
      <c r="B327" s="1536"/>
      <c r="C327" s="1542"/>
      <c r="D327" s="1295"/>
      <c r="E327" s="1379"/>
      <c r="F327" s="609" t="s">
        <v>113</v>
      </c>
      <c r="G327" s="461" t="s">
        <v>73</v>
      </c>
      <c r="H327" s="472">
        <f>I327+K327</f>
        <v>0</v>
      </c>
      <c r="I327" s="471"/>
      <c r="J327" s="471"/>
      <c r="K327" s="522"/>
    </row>
    <row r="328" spans="1:16" s="1" customFormat="1" ht="15" hidden="1" customHeight="1" x14ac:dyDescent="0.2">
      <c r="A328" s="1000"/>
      <c r="B328" s="1536"/>
      <c r="C328" s="1542"/>
      <c r="D328" s="1295"/>
      <c r="E328" s="1379"/>
      <c r="F328" s="615" t="s">
        <v>113</v>
      </c>
      <c r="G328" s="460" t="s">
        <v>75</v>
      </c>
      <c r="H328" s="472">
        <f>I328+K328</f>
        <v>0</v>
      </c>
      <c r="I328" s="471"/>
      <c r="J328" s="471"/>
      <c r="K328" s="522"/>
    </row>
    <row r="329" spans="1:16" s="1" customFormat="1" ht="15" hidden="1" customHeight="1" x14ac:dyDescent="0.2">
      <c r="A329" s="1001"/>
      <c r="B329" s="1537"/>
      <c r="C329" s="1543"/>
      <c r="D329" s="1200"/>
      <c r="E329" s="1023"/>
      <c r="F329" s="1012" t="s">
        <v>48</v>
      </c>
      <c r="G329" s="1189"/>
      <c r="H329" s="487">
        <f t="shared" ref="H329:K329" si="103">H327+H328+H326</f>
        <v>0</v>
      </c>
      <c r="I329" s="477">
        <f t="shared" si="103"/>
        <v>0</v>
      </c>
      <c r="J329" s="477">
        <f t="shared" si="103"/>
        <v>0</v>
      </c>
      <c r="K329" s="476">
        <f t="shared" si="103"/>
        <v>0</v>
      </c>
    </row>
    <row r="330" spans="1:16" s="1" customFormat="1" ht="14.25" hidden="1" customHeight="1" x14ac:dyDescent="0.2">
      <c r="A330" s="999">
        <v>3</v>
      </c>
      <c r="B330" s="1535">
        <v>1</v>
      </c>
      <c r="C330" s="1538">
        <v>3</v>
      </c>
      <c r="D330" s="1248" t="s">
        <v>165</v>
      </c>
      <c r="E330" s="1022" t="s">
        <v>466</v>
      </c>
      <c r="F330" s="463" t="s">
        <v>166</v>
      </c>
      <c r="G330" s="462" t="s">
        <v>73</v>
      </c>
      <c r="H330" s="472">
        <f>I330+K330</f>
        <v>0</v>
      </c>
      <c r="I330" s="471"/>
      <c r="J330" s="471"/>
      <c r="K330" s="522"/>
    </row>
    <row r="331" spans="1:16" s="1" customFormat="1" ht="15" hidden="1" customHeight="1" x14ac:dyDescent="0.2">
      <c r="A331" s="1000"/>
      <c r="B331" s="1536"/>
      <c r="C331" s="1539"/>
      <c r="D331" s="1255"/>
      <c r="E331" s="1190"/>
      <c r="F331" s="615" t="s">
        <v>113</v>
      </c>
      <c r="G331" s="460" t="s">
        <v>74</v>
      </c>
      <c r="H331" s="472">
        <f>I331+K331</f>
        <v>0</v>
      </c>
      <c r="I331" s="471"/>
      <c r="J331" s="471"/>
      <c r="K331" s="522"/>
    </row>
    <row r="332" spans="1:16" s="1" customFormat="1" ht="15" hidden="1" customHeight="1" x14ac:dyDescent="0.2">
      <c r="A332" s="1001"/>
      <c r="B332" s="1537"/>
      <c r="C332" s="1540"/>
      <c r="D332" s="1249"/>
      <c r="E332" s="1191"/>
      <c r="F332" s="1012" t="s">
        <v>48</v>
      </c>
      <c r="G332" s="1189"/>
      <c r="H332" s="487">
        <f t="shared" ref="H332:K332" si="104">H330+H331</f>
        <v>0</v>
      </c>
      <c r="I332" s="477">
        <f t="shared" si="104"/>
        <v>0</v>
      </c>
      <c r="J332" s="477">
        <f t="shared" si="104"/>
        <v>0</v>
      </c>
      <c r="K332" s="490">
        <f t="shared" si="104"/>
        <v>0</v>
      </c>
    </row>
    <row r="333" spans="1:16" s="1" customFormat="1" ht="13.5" customHeight="1" thickBot="1" x14ac:dyDescent="0.25">
      <c r="A333" s="999">
        <v>3</v>
      </c>
      <c r="B333" s="1002">
        <v>1</v>
      </c>
      <c r="C333" s="1022">
        <v>4</v>
      </c>
      <c r="D333" s="1482" t="s">
        <v>167</v>
      </c>
      <c r="E333" s="1533">
        <v>11</v>
      </c>
      <c r="F333" s="615" t="s">
        <v>123</v>
      </c>
      <c r="G333" s="460" t="s">
        <v>73</v>
      </c>
      <c r="H333" s="500">
        <f>SUM(I333,K333)</f>
        <v>115</v>
      </c>
      <c r="I333" s="470">
        <v>85</v>
      </c>
      <c r="J333" s="470"/>
      <c r="K333" s="88">
        <v>30</v>
      </c>
      <c r="L333" s="1128" t="s">
        <v>952</v>
      </c>
      <c r="M333" s="993" t="s">
        <v>953</v>
      </c>
      <c r="N333" s="1112">
        <v>8</v>
      </c>
      <c r="O333" s="993" t="s">
        <v>954</v>
      </c>
      <c r="P333" s="1114" t="s">
        <v>718</v>
      </c>
    </row>
    <row r="334" spans="1:16" s="1" customFormat="1" ht="43.5" customHeight="1" thickBot="1" x14ac:dyDescent="0.25">
      <c r="A334" s="1001"/>
      <c r="B334" s="1004"/>
      <c r="C334" s="1191"/>
      <c r="D334" s="1483"/>
      <c r="E334" s="1534"/>
      <c r="F334" s="1012" t="s">
        <v>48</v>
      </c>
      <c r="G334" s="1189"/>
      <c r="H334" s="487">
        <f t="shared" ref="H334:K334" si="105">H333</f>
        <v>115</v>
      </c>
      <c r="I334" s="477">
        <f t="shared" si="105"/>
        <v>85</v>
      </c>
      <c r="J334" s="477">
        <f t="shared" si="105"/>
        <v>0</v>
      </c>
      <c r="K334" s="490">
        <f t="shared" si="105"/>
        <v>30</v>
      </c>
      <c r="L334" s="990"/>
      <c r="M334" s="994"/>
      <c r="N334" s="1113"/>
      <c r="O334" s="994"/>
      <c r="P334" s="1115"/>
    </row>
    <row r="335" spans="1:16" s="1" customFormat="1" ht="13.5" customHeight="1" thickBot="1" x14ac:dyDescent="0.25">
      <c r="A335" s="999">
        <v>3</v>
      </c>
      <c r="B335" s="1002">
        <v>1</v>
      </c>
      <c r="C335" s="1022">
        <v>5</v>
      </c>
      <c r="D335" s="1482" t="s">
        <v>168</v>
      </c>
      <c r="E335" s="1022">
        <v>11</v>
      </c>
      <c r="F335" s="616" t="s">
        <v>169</v>
      </c>
      <c r="G335" s="10" t="s">
        <v>73</v>
      </c>
      <c r="H335" s="500">
        <f>SUM(I335,K335)</f>
        <v>25</v>
      </c>
      <c r="I335" s="470">
        <v>25</v>
      </c>
      <c r="J335" s="470"/>
      <c r="K335" s="88"/>
      <c r="L335" s="1129" t="s">
        <v>956</v>
      </c>
      <c r="M335" s="1130" t="s">
        <v>957</v>
      </c>
      <c r="N335" s="1131">
        <v>12</v>
      </c>
      <c r="O335" s="1130" t="s">
        <v>958</v>
      </c>
      <c r="P335" s="1132" t="s">
        <v>718</v>
      </c>
    </row>
    <row r="336" spans="1:16" s="1" customFormat="1" ht="53.25" customHeight="1" thickBot="1" x14ac:dyDescent="0.25">
      <c r="A336" s="1001"/>
      <c r="B336" s="1004"/>
      <c r="C336" s="1191"/>
      <c r="D336" s="1532"/>
      <c r="E336" s="1191"/>
      <c r="F336" s="1012" t="s">
        <v>48</v>
      </c>
      <c r="G336" s="1189"/>
      <c r="H336" s="487">
        <f t="shared" ref="H336:K336" si="106">H335</f>
        <v>25</v>
      </c>
      <c r="I336" s="477">
        <f t="shared" si="106"/>
        <v>25</v>
      </c>
      <c r="J336" s="477">
        <f t="shared" si="106"/>
        <v>0</v>
      </c>
      <c r="K336" s="490">
        <f t="shared" si="106"/>
        <v>0</v>
      </c>
      <c r="L336" s="990"/>
      <c r="M336" s="994"/>
      <c r="N336" s="1113"/>
      <c r="O336" s="994"/>
      <c r="P336" s="1115"/>
    </row>
    <row r="337" spans="1:16" s="5" customFormat="1" ht="14.25" customHeight="1" thickBot="1" x14ac:dyDescent="0.25">
      <c r="A337" s="999">
        <v>3</v>
      </c>
      <c r="B337" s="1002">
        <v>1</v>
      </c>
      <c r="C337" s="1022">
        <v>6</v>
      </c>
      <c r="D337" s="1482" t="s">
        <v>613</v>
      </c>
      <c r="E337" s="1525">
        <v>11</v>
      </c>
      <c r="F337" s="636" t="s">
        <v>123</v>
      </c>
      <c r="G337" s="10" t="s">
        <v>73</v>
      </c>
      <c r="H337" s="500">
        <f>SUM(I337,K337)</f>
        <v>84</v>
      </c>
      <c r="I337" s="470"/>
      <c r="J337" s="470"/>
      <c r="K337" s="88">
        <v>84</v>
      </c>
      <c r="L337" s="1129" t="s">
        <v>959</v>
      </c>
      <c r="M337" s="1130" t="s">
        <v>960</v>
      </c>
      <c r="N337" s="1131">
        <v>7</v>
      </c>
      <c r="O337" s="1130" t="s">
        <v>963</v>
      </c>
      <c r="P337" s="1132" t="s">
        <v>718</v>
      </c>
    </row>
    <row r="338" spans="1:16" s="1" customFormat="1" ht="130.5" customHeight="1" thickBot="1" x14ac:dyDescent="0.25">
      <c r="A338" s="1001"/>
      <c r="B338" s="1004"/>
      <c r="C338" s="1191"/>
      <c r="D338" s="1532"/>
      <c r="E338" s="1527"/>
      <c r="F338" s="1012" t="s">
        <v>48</v>
      </c>
      <c r="G338" s="1189"/>
      <c r="H338" s="531">
        <f t="shared" ref="H338:K338" si="107">H337</f>
        <v>84</v>
      </c>
      <c r="I338" s="532">
        <f t="shared" si="107"/>
        <v>0</v>
      </c>
      <c r="J338" s="532">
        <f t="shared" si="107"/>
        <v>0</v>
      </c>
      <c r="K338" s="523">
        <f t="shared" si="107"/>
        <v>84</v>
      </c>
      <c r="L338" s="1133"/>
      <c r="M338" s="1134"/>
      <c r="N338" s="1135"/>
      <c r="O338" s="1134"/>
      <c r="P338" s="1136"/>
    </row>
    <row r="339" spans="1:16" s="1" customFormat="1" ht="13.5" customHeight="1" thickBot="1" x14ac:dyDescent="0.25">
      <c r="A339" s="999">
        <v>3</v>
      </c>
      <c r="B339" s="1002">
        <v>1</v>
      </c>
      <c r="C339" s="1022">
        <v>7</v>
      </c>
      <c r="D339" s="1238" t="s">
        <v>665</v>
      </c>
      <c r="E339" s="1526">
        <v>2</v>
      </c>
      <c r="F339" s="636" t="s">
        <v>123</v>
      </c>
      <c r="G339" s="10" t="s">
        <v>73</v>
      </c>
      <c r="H339" s="500">
        <f>SUM(I339,K339)</f>
        <v>40</v>
      </c>
      <c r="I339" s="470">
        <v>30</v>
      </c>
      <c r="J339" s="470"/>
      <c r="K339" s="88">
        <v>10</v>
      </c>
      <c r="L339" s="1139" t="s">
        <v>1008</v>
      </c>
      <c r="M339" s="960" t="s">
        <v>1011</v>
      </c>
      <c r="N339" s="1137" t="s">
        <v>1010</v>
      </c>
      <c r="O339" s="955" t="s">
        <v>1009</v>
      </c>
      <c r="P339" s="969" t="s">
        <v>884</v>
      </c>
    </row>
    <row r="340" spans="1:16" s="1" customFormat="1" ht="70.5" customHeight="1" thickBot="1" x14ac:dyDescent="0.25">
      <c r="A340" s="1001"/>
      <c r="B340" s="1004"/>
      <c r="C340" s="1191"/>
      <c r="D340" s="1530"/>
      <c r="E340" s="1531"/>
      <c r="F340" s="1012" t="s">
        <v>48</v>
      </c>
      <c r="G340" s="1189"/>
      <c r="H340" s="531">
        <f t="shared" ref="H340:K340" si="108">H339</f>
        <v>40</v>
      </c>
      <c r="I340" s="532">
        <f t="shared" si="108"/>
        <v>30</v>
      </c>
      <c r="J340" s="532">
        <f t="shared" si="108"/>
        <v>0</v>
      </c>
      <c r="K340" s="523">
        <f t="shared" si="108"/>
        <v>10</v>
      </c>
      <c r="L340" s="1140"/>
      <c r="M340" s="961"/>
      <c r="N340" s="1138"/>
      <c r="O340" s="956"/>
      <c r="P340" s="965"/>
    </row>
    <row r="341" spans="1:16" s="1" customFormat="1" ht="15" customHeight="1" thickBot="1" x14ac:dyDescent="0.25">
      <c r="A341" s="607">
        <v>3</v>
      </c>
      <c r="B341" s="641">
        <v>1</v>
      </c>
      <c r="C341" s="1205" t="s">
        <v>45</v>
      </c>
      <c r="D341" s="1177"/>
      <c r="E341" s="1177"/>
      <c r="F341" s="1177"/>
      <c r="G341" s="1178"/>
      <c r="H341" s="538">
        <f t="shared" ref="H341:K341" si="109">H325+H329+H332+H334+H336+H338+H340</f>
        <v>264</v>
      </c>
      <c r="I341" s="538">
        <f t="shared" si="109"/>
        <v>140</v>
      </c>
      <c r="J341" s="538">
        <f t="shared" si="109"/>
        <v>0</v>
      </c>
      <c r="K341" s="538">
        <f t="shared" si="109"/>
        <v>124</v>
      </c>
      <c r="L341" s="743"/>
      <c r="M341" s="738"/>
      <c r="N341" s="738"/>
      <c r="O341" s="738"/>
      <c r="P341" s="739"/>
    </row>
    <row r="342" spans="1:16" s="1" customFormat="1" ht="12.75" customHeight="1" thickBot="1" x14ac:dyDescent="0.25">
      <c r="A342" s="466">
        <v>2</v>
      </c>
      <c r="B342" s="465">
        <v>2</v>
      </c>
      <c r="C342" s="1208" t="s">
        <v>155</v>
      </c>
      <c r="D342" s="1209"/>
      <c r="E342" s="1209"/>
      <c r="F342" s="1209"/>
      <c r="G342" s="1209"/>
      <c r="H342" s="1213"/>
      <c r="I342" s="1213"/>
      <c r="J342" s="1213"/>
      <c r="K342" s="1213"/>
      <c r="L342" s="715"/>
      <c r="M342" s="715"/>
      <c r="N342" s="715"/>
      <c r="O342" s="715"/>
      <c r="P342" s="716"/>
    </row>
    <row r="343" spans="1:16" s="1" customFormat="1" ht="12.75" hidden="1" customHeight="1" x14ac:dyDescent="0.2">
      <c r="A343" s="999">
        <v>3</v>
      </c>
      <c r="B343" s="1002">
        <v>2</v>
      </c>
      <c r="C343" s="1022">
        <v>1</v>
      </c>
      <c r="D343" s="1291" t="s">
        <v>488</v>
      </c>
      <c r="E343" s="1517">
        <v>11</v>
      </c>
      <c r="F343" s="506" t="s">
        <v>169</v>
      </c>
      <c r="G343" s="164" t="s">
        <v>73</v>
      </c>
      <c r="H343" s="501">
        <f>SUM(I343,K343)</f>
        <v>0</v>
      </c>
      <c r="I343" s="502">
        <v>0</v>
      </c>
      <c r="J343" s="502"/>
      <c r="K343" s="503"/>
    </row>
    <row r="344" spans="1:16" s="1" customFormat="1" ht="40.5" hidden="1" customHeight="1" x14ac:dyDescent="0.2">
      <c r="A344" s="1001"/>
      <c r="B344" s="1004"/>
      <c r="C344" s="1191"/>
      <c r="D344" s="1292"/>
      <c r="E344" s="1518"/>
      <c r="F344" s="1012" t="s">
        <v>48</v>
      </c>
      <c r="G344" s="1189"/>
      <c r="H344" s="531">
        <f t="shared" ref="H344:K344" si="110">H343</f>
        <v>0</v>
      </c>
      <c r="I344" s="532">
        <f t="shared" si="110"/>
        <v>0</v>
      </c>
      <c r="J344" s="532">
        <f t="shared" si="110"/>
        <v>0</v>
      </c>
      <c r="K344" s="523">
        <f t="shared" si="110"/>
        <v>0</v>
      </c>
    </row>
    <row r="345" spans="1:16" s="1" customFormat="1" ht="14.25" customHeight="1" x14ac:dyDescent="0.2">
      <c r="A345" s="999">
        <v>3</v>
      </c>
      <c r="B345" s="1002">
        <v>2</v>
      </c>
      <c r="C345" s="1022">
        <v>2</v>
      </c>
      <c r="D345" s="1226" t="s">
        <v>615</v>
      </c>
      <c r="E345" s="1022" t="s">
        <v>537</v>
      </c>
      <c r="F345" s="616" t="s">
        <v>169</v>
      </c>
      <c r="G345" s="460" t="s">
        <v>73</v>
      </c>
      <c r="H345" s="544">
        <f>SUM(I345,K345)</f>
        <v>125.1</v>
      </c>
      <c r="I345" s="496">
        <v>5</v>
      </c>
      <c r="J345" s="496"/>
      <c r="K345" s="312">
        <v>120.1</v>
      </c>
      <c r="L345" s="1093" t="s">
        <v>978</v>
      </c>
      <c r="M345" s="1096" t="s">
        <v>982</v>
      </c>
      <c r="N345" s="1099" t="s">
        <v>979</v>
      </c>
      <c r="O345" s="1102" t="s">
        <v>980</v>
      </c>
      <c r="P345" s="1104" t="s">
        <v>718</v>
      </c>
    </row>
    <row r="346" spans="1:16" s="1" customFormat="1" ht="0.75" customHeight="1" thickBot="1" x14ac:dyDescent="0.25">
      <c r="A346" s="1000"/>
      <c r="B346" s="1003"/>
      <c r="C346" s="1190"/>
      <c r="D346" s="1490"/>
      <c r="E346" s="1190"/>
      <c r="F346" s="609" t="s">
        <v>169</v>
      </c>
      <c r="G346" s="461" t="s">
        <v>106</v>
      </c>
      <c r="H346" s="488">
        <f>SUM(I346,K346)</f>
        <v>0</v>
      </c>
      <c r="I346" s="471"/>
      <c r="J346" s="471"/>
      <c r="K346" s="522"/>
      <c r="L346" s="1094"/>
      <c r="M346" s="1097"/>
      <c r="N346" s="1100"/>
      <c r="O346" s="1077"/>
      <c r="P346" s="1105"/>
    </row>
    <row r="347" spans="1:16" s="1" customFormat="1" ht="74.25" customHeight="1" thickBot="1" x14ac:dyDescent="0.25">
      <c r="A347" s="1001"/>
      <c r="B347" s="1004"/>
      <c r="C347" s="1191"/>
      <c r="D347" s="1227"/>
      <c r="E347" s="1191"/>
      <c r="F347" s="1012" t="s">
        <v>48</v>
      </c>
      <c r="G347" s="1189"/>
      <c r="H347" s="487">
        <f t="shared" ref="H347:K347" si="111">H345+H346</f>
        <v>125.1</v>
      </c>
      <c r="I347" s="477">
        <f t="shared" si="111"/>
        <v>5</v>
      </c>
      <c r="J347" s="477">
        <f t="shared" si="111"/>
        <v>0</v>
      </c>
      <c r="K347" s="490">
        <f t="shared" si="111"/>
        <v>120.1</v>
      </c>
      <c r="L347" s="1095"/>
      <c r="M347" s="1098"/>
      <c r="N347" s="1101"/>
      <c r="O347" s="1103"/>
      <c r="P347" s="1106"/>
    </row>
    <row r="348" spans="1:16" s="1" customFormat="1" ht="10.5" hidden="1" customHeight="1" x14ac:dyDescent="0.2">
      <c r="A348" s="999">
        <v>3</v>
      </c>
      <c r="B348" s="1002">
        <v>2</v>
      </c>
      <c r="C348" s="1022">
        <v>3</v>
      </c>
      <c r="D348" s="1528" t="s">
        <v>58</v>
      </c>
      <c r="E348" s="1525" t="s">
        <v>537</v>
      </c>
      <c r="F348" s="616" t="s">
        <v>169</v>
      </c>
      <c r="G348" s="10" t="s">
        <v>73</v>
      </c>
      <c r="H348" s="500">
        <f>I348+K348</f>
        <v>0</v>
      </c>
      <c r="I348" s="470"/>
      <c r="J348" s="470"/>
      <c r="K348" s="88"/>
      <c r="L348" s="756"/>
      <c r="M348" s="669"/>
      <c r="N348" s="669"/>
      <c r="O348" s="669"/>
      <c r="P348" s="670"/>
    </row>
    <row r="349" spans="1:16" s="1" customFormat="1" ht="21" hidden="1" customHeight="1" x14ac:dyDescent="0.2">
      <c r="A349" s="1001"/>
      <c r="B349" s="1004"/>
      <c r="C349" s="1191"/>
      <c r="D349" s="1529"/>
      <c r="E349" s="1527"/>
      <c r="F349" s="1012" t="s">
        <v>48</v>
      </c>
      <c r="G349" s="1271"/>
      <c r="H349" s="487">
        <f t="shared" ref="H349:K349" si="112">H348</f>
        <v>0</v>
      </c>
      <c r="I349" s="477">
        <f t="shared" si="112"/>
        <v>0</v>
      </c>
      <c r="J349" s="477">
        <f t="shared" si="112"/>
        <v>0</v>
      </c>
      <c r="K349" s="490">
        <f t="shared" si="112"/>
        <v>0</v>
      </c>
      <c r="L349" s="756"/>
      <c r="M349" s="669"/>
      <c r="N349" s="669"/>
      <c r="O349" s="669"/>
      <c r="P349" s="670"/>
    </row>
    <row r="350" spans="1:16" s="1" customFormat="1" ht="14.25" hidden="1" customHeight="1" x14ac:dyDescent="0.2">
      <c r="A350" s="999">
        <v>3</v>
      </c>
      <c r="B350" s="1002">
        <v>2</v>
      </c>
      <c r="C350" s="1022">
        <v>4</v>
      </c>
      <c r="D350" s="1236" t="s">
        <v>501</v>
      </c>
      <c r="E350" s="1525" t="s">
        <v>536</v>
      </c>
      <c r="F350" s="636" t="s">
        <v>169</v>
      </c>
      <c r="G350" s="382" t="s">
        <v>73</v>
      </c>
      <c r="H350" s="472">
        <f>SUM(I350,K350)</f>
        <v>0</v>
      </c>
      <c r="I350" s="473"/>
      <c r="J350" s="473"/>
      <c r="K350" s="115"/>
      <c r="L350" s="756"/>
      <c r="M350" s="669"/>
      <c r="N350" s="669"/>
      <c r="O350" s="669"/>
      <c r="P350" s="670"/>
    </row>
    <row r="351" spans="1:16" s="1" customFormat="1" ht="13.5" hidden="1" customHeight="1" x14ac:dyDescent="0.2">
      <c r="A351" s="1000"/>
      <c r="B351" s="1003"/>
      <c r="C351" s="1190"/>
      <c r="D351" s="1481"/>
      <c r="E351" s="1526"/>
      <c r="F351" s="636" t="s">
        <v>169</v>
      </c>
      <c r="G351" s="515" t="s">
        <v>80</v>
      </c>
      <c r="H351" s="472">
        <f>SUM(I351,K351)</f>
        <v>0</v>
      </c>
      <c r="I351" s="473"/>
      <c r="J351" s="473"/>
      <c r="K351" s="115"/>
      <c r="L351" s="756"/>
      <c r="M351" s="669"/>
      <c r="N351" s="669"/>
      <c r="O351" s="669"/>
      <c r="P351" s="670"/>
    </row>
    <row r="352" spans="1:16" s="5" customFormat="1" ht="14.25" hidden="1" customHeight="1" x14ac:dyDescent="0.2">
      <c r="A352" s="1000"/>
      <c r="B352" s="1003"/>
      <c r="C352" s="1190"/>
      <c r="D352" s="1481"/>
      <c r="E352" s="1526"/>
      <c r="F352" s="624" t="s">
        <v>169</v>
      </c>
      <c r="G352" s="527" t="s">
        <v>74</v>
      </c>
      <c r="H352" s="284">
        <f>SUM(I352,K352)</f>
        <v>0</v>
      </c>
      <c r="I352" s="237"/>
      <c r="J352" s="237"/>
      <c r="K352" s="317"/>
      <c r="L352" s="757"/>
      <c r="M352" s="758"/>
      <c r="N352" s="758"/>
      <c r="O352" s="758"/>
      <c r="P352" s="759"/>
    </row>
    <row r="353" spans="1:16" s="1" customFormat="1" ht="14.25" hidden="1" customHeight="1" thickBot="1" x14ac:dyDescent="0.25">
      <c r="A353" s="1001"/>
      <c r="B353" s="1004"/>
      <c r="C353" s="1191"/>
      <c r="D353" s="1237"/>
      <c r="E353" s="1527"/>
      <c r="F353" s="1319" t="s">
        <v>48</v>
      </c>
      <c r="G353" s="1411"/>
      <c r="H353" s="421">
        <f t="shared" ref="H353" si="113">H350+H352+H351</f>
        <v>0</v>
      </c>
      <c r="I353" s="422"/>
      <c r="J353" s="422"/>
      <c r="K353" s="423"/>
      <c r="L353" s="756"/>
      <c r="M353" s="669"/>
      <c r="N353" s="669"/>
      <c r="O353" s="669"/>
      <c r="P353" s="670"/>
    </row>
    <row r="354" spans="1:16" s="1" customFormat="1" ht="13.5" hidden="1" customHeight="1" x14ac:dyDescent="0.2">
      <c r="A354" s="999">
        <v>3</v>
      </c>
      <c r="B354" s="1002">
        <v>2</v>
      </c>
      <c r="C354" s="1022">
        <v>5</v>
      </c>
      <c r="D354" s="1236" t="s">
        <v>659</v>
      </c>
      <c r="E354" s="1525" t="s">
        <v>540</v>
      </c>
      <c r="F354" s="636" t="s">
        <v>169</v>
      </c>
      <c r="G354" s="382" t="s">
        <v>73</v>
      </c>
      <c r="H354" s="472">
        <f>SUM(I354,K354)</f>
        <v>0</v>
      </c>
      <c r="I354" s="473"/>
      <c r="J354" s="473"/>
      <c r="K354" s="115"/>
      <c r="L354" s="756"/>
      <c r="M354" s="669"/>
      <c r="N354" s="669"/>
      <c r="O354" s="669"/>
      <c r="P354" s="670"/>
    </row>
    <row r="355" spans="1:16" s="1" customFormat="1" ht="13.5" customHeight="1" x14ac:dyDescent="0.2">
      <c r="A355" s="1000"/>
      <c r="B355" s="1003"/>
      <c r="C355" s="1190"/>
      <c r="D355" s="1481"/>
      <c r="E355" s="1526"/>
      <c r="F355" s="636" t="s">
        <v>169</v>
      </c>
      <c r="G355" s="515" t="s">
        <v>80</v>
      </c>
      <c r="H355" s="472">
        <f>SUM(I355,K355)</f>
        <v>27</v>
      </c>
      <c r="I355" s="473"/>
      <c r="J355" s="473"/>
      <c r="K355" s="115">
        <v>27</v>
      </c>
      <c r="L355" s="1060" t="s">
        <v>918</v>
      </c>
      <c r="M355" s="938" t="s">
        <v>919</v>
      </c>
      <c r="N355" s="938">
        <v>1</v>
      </c>
      <c r="O355" s="938" t="s">
        <v>920</v>
      </c>
      <c r="P355" s="940" t="s">
        <v>718</v>
      </c>
    </row>
    <row r="356" spans="1:16" s="1" customFormat="1" ht="13.5" customHeight="1" thickBot="1" x14ac:dyDescent="0.25">
      <c r="A356" s="1000"/>
      <c r="B356" s="1003"/>
      <c r="C356" s="1190"/>
      <c r="D356" s="1481"/>
      <c r="E356" s="1526"/>
      <c r="F356" s="624" t="s">
        <v>169</v>
      </c>
      <c r="G356" s="527" t="s">
        <v>74</v>
      </c>
      <c r="H356" s="284">
        <f>SUM(I356,K356)</f>
        <v>153</v>
      </c>
      <c r="I356" s="237"/>
      <c r="J356" s="237"/>
      <c r="K356" s="317">
        <v>153</v>
      </c>
      <c r="L356" s="1109"/>
      <c r="M356" s="1005"/>
      <c r="N356" s="1005"/>
      <c r="O356" s="1005"/>
      <c r="P356" s="941"/>
    </row>
    <row r="357" spans="1:16" s="1" customFormat="1" ht="14.25" customHeight="1" thickBot="1" x14ac:dyDescent="0.25">
      <c r="A357" s="1001"/>
      <c r="B357" s="1004"/>
      <c r="C357" s="1191"/>
      <c r="D357" s="1237"/>
      <c r="E357" s="1527"/>
      <c r="F357" s="1319" t="s">
        <v>48</v>
      </c>
      <c r="G357" s="1411"/>
      <c r="H357" s="422">
        <f t="shared" ref="H357:K357" si="114">H354+H356+H355</f>
        <v>180</v>
      </c>
      <c r="I357" s="422">
        <f t="shared" si="114"/>
        <v>0</v>
      </c>
      <c r="J357" s="422">
        <f t="shared" si="114"/>
        <v>0</v>
      </c>
      <c r="K357" s="744">
        <f t="shared" si="114"/>
        <v>180</v>
      </c>
      <c r="L357" s="1110"/>
      <c r="M357" s="1108"/>
      <c r="N357" s="1108"/>
      <c r="O357" s="1108"/>
      <c r="P357" s="1107"/>
    </row>
    <row r="358" spans="1:16" s="1" customFormat="1" ht="15" customHeight="1" thickBot="1" x14ac:dyDescent="0.25">
      <c r="A358" s="607">
        <v>3</v>
      </c>
      <c r="B358" s="641">
        <v>2</v>
      </c>
      <c r="C358" s="1205" t="s">
        <v>45</v>
      </c>
      <c r="D358" s="1177"/>
      <c r="E358" s="1177"/>
      <c r="F358" s="1177"/>
      <c r="G358" s="1178"/>
      <c r="H358" s="538">
        <f t="shared" ref="H358:K358" si="115">H344+H347+H349+H353+H357</f>
        <v>305.10000000000002</v>
      </c>
      <c r="I358" s="538">
        <f t="shared" si="115"/>
        <v>5</v>
      </c>
      <c r="J358" s="538">
        <f t="shared" si="115"/>
        <v>0</v>
      </c>
      <c r="K358" s="538">
        <f t="shared" si="115"/>
        <v>300.10000000000002</v>
      </c>
      <c r="L358" s="741"/>
      <c r="M358" s="715"/>
      <c r="N358" s="715"/>
      <c r="O358" s="715"/>
      <c r="P358" s="716"/>
    </row>
    <row r="359" spans="1:16" s="1" customFormat="1" ht="15" customHeight="1" thickBot="1" x14ac:dyDescent="0.25">
      <c r="A359" s="466">
        <v>3</v>
      </c>
      <c r="B359" s="465">
        <v>3</v>
      </c>
      <c r="C359" s="1208" t="s">
        <v>170</v>
      </c>
      <c r="D359" s="1209"/>
      <c r="E359" s="1209"/>
      <c r="F359" s="1209"/>
      <c r="G359" s="1209"/>
      <c r="H359" s="1213"/>
      <c r="I359" s="1213"/>
      <c r="J359" s="1213"/>
      <c r="K359" s="1213"/>
      <c r="L359" s="715"/>
      <c r="M359" s="715"/>
      <c r="N359" s="715"/>
      <c r="O359" s="715"/>
      <c r="P359" s="716"/>
    </row>
    <row r="360" spans="1:16" s="1" customFormat="1" ht="13.5" customHeight="1" thickBot="1" x14ac:dyDescent="0.25">
      <c r="A360" s="999">
        <v>3</v>
      </c>
      <c r="B360" s="1002">
        <v>3</v>
      </c>
      <c r="C360" s="1022">
        <v>1</v>
      </c>
      <c r="D360" s="1482" t="s">
        <v>502</v>
      </c>
      <c r="E360" s="1022" t="s">
        <v>459</v>
      </c>
      <c r="F360" s="615" t="s">
        <v>90</v>
      </c>
      <c r="G360" s="460" t="s">
        <v>73</v>
      </c>
      <c r="H360" s="498">
        <f>I360+K360</f>
        <v>100</v>
      </c>
      <c r="I360" s="529">
        <v>50</v>
      </c>
      <c r="J360" s="529"/>
      <c r="K360" s="547">
        <v>50</v>
      </c>
      <c r="L360" s="1111" t="s">
        <v>502</v>
      </c>
      <c r="M360" s="993" t="s">
        <v>961</v>
      </c>
      <c r="N360" s="1112">
        <v>150</v>
      </c>
      <c r="O360" s="993" t="s">
        <v>962</v>
      </c>
      <c r="P360" s="1114" t="s">
        <v>718</v>
      </c>
    </row>
    <row r="361" spans="1:16" s="1" customFormat="1" ht="56.25" customHeight="1" thickBot="1" x14ac:dyDescent="0.25">
      <c r="A361" s="1001"/>
      <c r="B361" s="1004"/>
      <c r="C361" s="1191"/>
      <c r="D361" s="1483"/>
      <c r="E361" s="1191"/>
      <c r="F361" s="1012" t="s">
        <v>48</v>
      </c>
      <c r="G361" s="1013"/>
      <c r="H361" s="487">
        <f t="shared" ref="H361:K361" si="116">H360</f>
        <v>100</v>
      </c>
      <c r="I361" s="477">
        <f t="shared" si="116"/>
        <v>50</v>
      </c>
      <c r="J361" s="477">
        <f t="shared" si="116"/>
        <v>0</v>
      </c>
      <c r="K361" s="478">
        <f t="shared" si="116"/>
        <v>50</v>
      </c>
      <c r="L361" s="1061"/>
      <c r="M361" s="994"/>
      <c r="N361" s="1113"/>
      <c r="O361" s="994"/>
      <c r="P361" s="1115"/>
    </row>
    <row r="362" spans="1:16" s="1" customFormat="1" ht="15" hidden="1" customHeight="1" x14ac:dyDescent="0.2">
      <c r="A362" s="999">
        <v>3</v>
      </c>
      <c r="B362" s="1002">
        <v>3</v>
      </c>
      <c r="C362" s="1022">
        <v>2</v>
      </c>
      <c r="D362" s="1523" t="s">
        <v>171</v>
      </c>
      <c r="E362" s="1302">
        <v>11</v>
      </c>
      <c r="F362" s="180" t="s">
        <v>90</v>
      </c>
      <c r="G362" s="183" t="s">
        <v>73</v>
      </c>
      <c r="H362" s="170">
        <f>SUM(I362,K362)</f>
        <v>0</v>
      </c>
      <c r="I362" s="171">
        <v>0</v>
      </c>
      <c r="J362" s="171"/>
      <c r="K362" s="179"/>
      <c r="L362" s="745"/>
      <c r="M362" s="746"/>
      <c r="N362" s="746"/>
      <c r="O362" s="746"/>
      <c r="P362" s="747"/>
    </row>
    <row r="363" spans="1:16" s="1" customFormat="1" ht="15" hidden="1" customHeight="1" x14ac:dyDescent="0.2">
      <c r="A363" s="1001"/>
      <c r="B363" s="1004"/>
      <c r="C363" s="1191"/>
      <c r="D363" s="1524"/>
      <c r="E363" s="1280"/>
      <c r="F363" s="1012" t="s">
        <v>48</v>
      </c>
      <c r="G363" s="1013"/>
      <c r="H363" s="487">
        <f>H362</f>
        <v>0</v>
      </c>
      <c r="I363" s="477">
        <f>I362</f>
        <v>0</v>
      </c>
      <c r="J363" s="477"/>
      <c r="K363" s="478">
        <f>K362</f>
        <v>0</v>
      </c>
      <c r="L363" s="745"/>
      <c r="M363" s="746"/>
      <c r="N363" s="746"/>
      <c r="O363" s="746"/>
      <c r="P363" s="747"/>
    </row>
    <row r="364" spans="1:16" s="1" customFormat="1" ht="13.5" customHeight="1" x14ac:dyDescent="0.2">
      <c r="A364" s="1000">
        <v>3</v>
      </c>
      <c r="B364" s="1003">
        <v>3</v>
      </c>
      <c r="C364" s="1190">
        <v>3</v>
      </c>
      <c r="D364" s="1522" t="s">
        <v>172</v>
      </c>
      <c r="E364" s="1190">
        <v>2</v>
      </c>
      <c r="F364" s="463" t="s">
        <v>90</v>
      </c>
      <c r="G364" s="53" t="s">
        <v>73</v>
      </c>
      <c r="H364" s="500">
        <f>SUM(I364,K364)</f>
        <v>75</v>
      </c>
      <c r="I364" s="470">
        <v>25</v>
      </c>
      <c r="J364" s="470"/>
      <c r="K364" s="486">
        <v>50</v>
      </c>
      <c r="L364" s="1116" t="s">
        <v>1029</v>
      </c>
      <c r="M364" s="1119" t="s">
        <v>1048</v>
      </c>
      <c r="N364" s="1122" t="s">
        <v>1049</v>
      </c>
      <c r="O364" s="1119" t="s">
        <v>1030</v>
      </c>
      <c r="P364" s="1125" t="s">
        <v>718</v>
      </c>
    </row>
    <row r="365" spans="1:16" s="1" customFormat="1" ht="13.5" customHeight="1" thickBot="1" x14ac:dyDescent="0.25">
      <c r="A365" s="1000"/>
      <c r="B365" s="1003"/>
      <c r="C365" s="1190"/>
      <c r="D365" s="1522"/>
      <c r="E365" s="1190"/>
      <c r="F365" s="615" t="s">
        <v>90</v>
      </c>
      <c r="G365" s="548" t="s">
        <v>126</v>
      </c>
      <c r="H365" s="550">
        <f>SUM(I365,K365)</f>
        <v>13.116</v>
      </c>
      <c r="I365" s="549">
        <v>13.116</v>
      </c>
      <c r="J365" s="470"/>
      <c r="K365" s="486"/>
      <c r="L365" s="1117"/>
      <c r="M365" s="1120"/>
      <c r="N365" s="1123"/>
      <c r="O365" s="1120"/>
      <c r="P365" s="1126"/>
    </row>
    <row r="366" spans="1:16" s="1" customFormat="1" ht="73.5" customHeight="1" thickBot="1" x14ac:dyDescent="0.25">
      <c r="A366" s="1001"/>
      <c r="B366" s="1004"/>
      <c r="C366" s="1191"/>
      <c r="D366" s="1227"/>
      <c r="E366" s="1191"/>
      <c r="F366" s="1012" t="s">
        <v>48</v>
      </c>
      <c r="G366" s="1013"/>
      <c r="H366" s="83">
        <f t="shared" ref="H366:K366" si="117">H364+H365</f>
        <v>88.116</v>
      </c>
      <c r="I366" s="477">
        <f t="shared" si="117"/>
        <v>38.116</v>
      </c>
      <c r="J366" s="477">
        <f t="shared" si="117"/>
        <v>0</v>
      </c>
      <c r="K366" s="478">
        <f t="shared" si="117"/>
        <v>50</v>
      </c>
      <c r="L366" s="1118"/>
      <c r="M366" s="1121"/>
      <c r="N366" s="1124"/>
      <c r="O366" s="1121"/>
      <c r="P366" s="1127"/>
    </row>
    <row r="367" spans="1:16" s="1" customFormat="1" ht="15" hidden="1" customHeight="1" x14ac:dyDescent="0.2">
      <c r="A367" s="999">
        <v>3</v>
      </c>
      <c r="B367" s="1002">
        <v>3</v>
      </c>
      <c r="C367" s="960">
        <v>4</v>
      </c>
      <c r="D367" s="1491" t="s">
        <v>173</v>
      </c>
      <c r="E367" s="1517">
        <v>2</v>
      </c>
      <c r="F367" s="504" t="s">
        <v>90</v>
      </c>
      <c r="G367" s="160" t="s">
        <v>73</v>
      </c>
      <c r="H367" s="508">
        <f>I367+K367</f>
        <v>0</v>
      </c>
      <c r="I367" s="502"/>
      <c r="J367" s="502"/>
      <c r="K367" s="509"/>
      <c r="L367" s="745"/>
      <c r="M367" s="746"/>
      <c r="N367" s="746"/>
      <c r="O367" s="746"/>
      <c r="P367" s="747"/>
    </row>
    <row r="368" spans="1:16" s="1" customFormat="1" ht="15" hidden="1" customHeight="1" x14ac:dyDescent="0.2">
      <c r="A368" s="1000"/>
      <c r="B368" s="1003"/>
      <c r="C368" s="960"/>
      <c r="D368" s="1491"/>
      <c r="E368" s="1511"/>
      <c r="F368" s="630" t="s">
        <v>90</v>
      </c>
      <c r="G368" s="505" t="s">
        <v>75</v>
      </c>
      <c r="H368" s="508">
        <f>I368+K368</f>
        <v>0</v>
      </c>
      <c r="I368" s="502"/>
      <c r="J368" s="502"/>
      <c r="K368" s="509"/>
      <c r="L368" s="745"/>
      <c r="M368" s="746"/>
      <c r="N368" s="746"/>
      <c r="O368" s="746"/>
      <c r="P368" s="747"/>
    </row>
    <row r="369" spans="1:16" s="1" customFormat="1" ht="15" hidden="1" customHeight="1" x14ac:dyDescent="0.2">
      <c r="A369" s="1001"/>
      <c r="B369" s="1004"/>
      <c r="C369" s="960"/>
      <c r="D369" s="1491"/>
      <c r="E369" s="1518"/>
      <c r="F369" s="1498" t="s">
        <v>48</v>
      </c>
      <c r="G369" s="1521"/>
      <c r="H369" s="508">
        <f t="shared" ref="H369:K369" si="118">H367+H368</f>
        <v>0</v>
      </c>
      <c r="I369" s="502">
        <f t="shared" si="118"/>
        <v>0</v>
      </c>
      <c r="J369" s="502">
        <f t="shared" si="118"/>
        <v>0</v>
      </c>
      <c r="K369" s="509">
        <f t="shared" si="118"/>
        <v>0</v>
      </c>
      <c r="L369" s="745"/>
      <c r="M369" s="746"/>
      <c r="N369" s="746"/>
      <c r="O369" s="746"/>
      <c r="P369" s="747"/>
    </row>
    <row r="370" spans="1:16" s="1" customFormat="1" ht="15" hidden="1" customHeight="1" x14ac:dyDescent="0.2">
      <c r="A370" s="999">
        <v>3</v>
      </c>
      <c r="B370" s="1002">
        <v>3</v>
      </c>
      <c r="C370" s="960">
        <v>5</v>
      </c>
      <c r="D370" s="1491" t="s">
        <v>174</v>
      </c>
      <c r="E370" s="1517">
        <v>2</v>
      </c>
      <c r="F370" s="504" t="s">
        <v>90</v>
      </c>
      <c r="G370" s="160" t="s">
        <v>80</v>
      </c>
      <c r="H370" s="501">
        <f>I370+K370</f>
        <v>0</v>
      </c>
      <c r="I370" s="502"/>
      <c r="J370" s="502"/>
      <c r="K370" s="503"/>
      <c r="L370" s="745"/>
      <c r="M370" s="746"/>
      <c r="N370" s="746"/>
      <c r="O370" s="746"/>
      <c r="P370" s="747"/>
    </row>
    <row r="371" spans="1:16" s="1" customFormat="1" ht="15" hidden="1" customHeight="1" x14ac:dyDescent="0.2">
      <c r="A371" s="1000"/>
      <c r="B371" s="1003"/>
      <c r="C371" s="960"/>
      <c r="D371" s="1491"/>
      <c r="E371" s="1511"/>
      <c r="F371" s="630" t="s">
        <v>90</v>
      </c>
      <c r="G371" s="505" t="s">
        <v>74</v>
      </c>
      <c r="H371" s="501">
        <f>I371+K371</f>
        <v>0</v>
      </c>
      <c r="I371" s="502"/>
      <c r="J371" s="502"/>
      <c r="K371" s="503"/>
      <c r="L371" s="745"/>
      <c r="M371" s="746"/>
      <c r="N371" s="746"/>
      <c r="O371" s="746"/>
      <c r="P371" s="747"/>
    </row>
    <row r="372" spans="1:16" s="1" customFormat="1" ht="15" hidden="1" customHeight="1" x14ac:dyDescent="0.2">
      <c r="A372" s="1001"/>
      <c r="B372" s="1004"/>
      <c r="C372" s="960"/>
      <c r="D372" s="1491"/>
      <c r="E372" s="1518"/>
      <c r="F372" s="1012" t="s">
        <v>48</v>
      </c>
      <c r="G372" s="1013"/>
      <c r="H372" s="487">
        <f t="shared" ref="H372:K372" si="119">H370+H371</f>
        <v>0</v>
      </c>
      <c r="I372" s="477">
        <f t="shared" si="119"/>
        <v>0</v>
      </c>
      <c r="J372" s="477">
        <f t="shared" si="119"/>
        <v>0</v>
      </c>
      <c r="K372" s="485">
        <f t="shared" si="119"/>
        <v>0</v>
      </c>
      <c r="L372" s="745"/>
      <c r="M372" s="746"/>
      <c r="N372" s="746"/>
      <c r="O372" s="746"/>
      <c r="P372" s="747"/>
    </row>
    <row r="373" spans="1:16" s="1" customFormat="1" ht="15" hidden="1" customHeight="1" x14ac:dyDescent="0.2">
      <c r="A373" s="999">
        <v>3</v>
      </c>
      <c r="B373" s="1002">
        <v>3</v>
      </c>
      <c r="C373" s="960">
        <v>6</v>
      </c>
      <c r="D373" s="1491" t="s">
        <v>175</v>
      </c>
      <c r="E373" s="1517">
        <v>2</v>
      </c>
      <c r="F373" s="504" t="s">
        <v>90</v>
      </c>
      <c r="G373" s="160" t="s">
        <v>80</v>
      </c>
      <c r="H373" s="508">
        <f>I373+K373</f>
        <v>0</v>
      </c>
      <c r="I373" s="502"/>
      <c r="J373" s="502"/>
      <c r="K373" s="509"/>
      <c r="L373" s="745"/>
      <c r="M373" s="746"/>
      <c r="N373" s="746"/>
      <c r="O373" s="746"/>
      <c r="P373" s="747"/>
    </row>
    <row r="374" spans="1:16" s="1" customFormat="1" ht="15" hidden="1" customHeight="1" x14ac:dyDescent="0.2">
      <c r="A374" s="1000"/>
      <c r="B374" s="1003"/>
      <c r="C374" s="960"/>
      <c r="D374" s="1491"/>
      <c r="E374" s="1511"/>
      <c r="F374" s="630" t="s">
        <v>90</v>
      </c>
      <c r="G374" s="505" t="s">
        <v>74</v>
      </c>
      <c r="H374" s="508">
        <f>I374+K374</f>
        <v>0</v>
      </c>
      <c r="I374" s="502"/>
      <c r="J374" s="502"/>
      <c r="K374" s="509"/>
      <c r="L374" s="745"/>
      <c r="M374" s="746"/>
      <c r="N374" s="746"/>
      <c r="O374" s="746"/>
      <c r="P374" s="747"/>
    </row>
    <row r="375" spans="1:16" s="1" customFormat="1" ht="15" hidden="1" customHeight="1" x14ac:dyDescent="0.2">
      <c r="A375" s="1001"/>
      <c r="B375" s="1004"/>
      <c r="C375" s="960"/>
      <c r="D375" s="1491"/>
      <c r="E375" s="1518"/>
      <c r="F375" s="1012" t="s">
        <v>48</v>
      </c>
      <c r="G375" s="1013"/>
      <c r="H375" s="487">
        <f t="shared" ref="H375:K375" si="120">H373+H374</f>
        <v>0</v>
      </c>
      <c r="I375" s="477">
        <f t="shared" si="120"/>
        <v>0</v>
      </c>
      <c r="J375" s="477">
        <f t="shared" si="120"/>
        <v>0</v>
      </c>
      <c r="K375" s="485">
        <f t="shared" si="120"/>
        <v>0</v>
      </c>
      <c r="L375" s="745"/>
      <c r="M375" s="746"/>
      <c r="N375" s="746"/>
      <c r="O375" s="746"/>
      <c r="P375" s="747"/>
    </row>
    <row r="376" spans="1:16" s="1" customFormat="1" ht="18.75" hidden="1" customHeight="1" x14ac:dyDescent="0.2">
      <c r="A376" s="999">
        <v>3</v>
      </c>
      <c r="B376" s="1002">
        <v>3</v>
      </c>
      <c r="C376" s="960">
        <v>7</v>
      </c>
      <c r="D376" s="1491" t="s">
        <v>176</v>
      </c>
      <c r="E376" s="1517">
        <v>2</v>
      </c>
      <c r="F376" s="504" t="s">
        <v>90</v>
      </c>
      <c r="G376" s="160" t="s">
        <v>80</v>
      </c>
      <c r="H376" s="508">
        <f>I376+K376</f>
        <v>0</v>
      </c>
      <c r="I376" s="502"/>
      <c r="J376" s="502"/>
      <c r="K376" s="509"/>
      <c r="L376" s="745"/>
      <c r="M376" s="746"/>
      <c r="N376" s="746"/>
      <c r="O376" s="746"/>
      <c r="P376" s="747"/>
    </row>
    <row r="377" spans="1:16" s="1" customFormat="1" ht="21.75" hidden="1" customHeight="1" x14ac:dyDescent="0.2">
      <c r="A377" s="1000"/>
      <c r="B377" s="1003"/>
      <c r="C377" s="960"/>
      <c r="D377" s="1491"/>
      <c r="E377" s="1511"/>
      <c r="F377" s="630" t="s">
        <v>90</v>
      </c>
      <c r="G377" s="505" t="s">
        <v>74</v>
      </c>
      <c r="H377" s="508">
        <f>I377+K377</f>
        <v>0</v>
      </c>
      <c r="I377" s="502"/>
      <c r="J377" s="502"/>
      <c r="K377" s="509"/>
      <c r="L377" s="745"/>
      <c r="M377" s="746"/>
      <c r="N377" s="746"/>
      <c r="O377" s="746"/>
      <c r="P377" s="747"/>
    </row>
    <row r="378" spans="1:16" s="1" customFormat="1" ht="15" hidden="1" customHeight="1" x14ac:dyDescent="0.2">
      <c r="A378" s="1001"/>
      <c r="B378" s="1004"/>
      <c r="C378" s="960"/>
      <c r="D378" s="1491"/>
      <c r="E378" s="1518"/>
      <c r="F378" s="1012" t="s">
        <v>48</v>
      </c>
      <c r="G378" s="1013"/>
      <c r="H378" s="487">
        <f t="shared" ref="H378:K378" si="121">H376+H377</f>
        <v>0</v>
      </c>
      <c r="I378" s="477">
        <f t="shared" si="121"/>
        <v>0</v>
      </c>
      <c r="J378" s="477">
        <f t="shared" si="121"/>
        <v>0</v>
      </c>
      <c r="K378" s="478">
        <f t="shared" si="121"/>
        <v>0</v>
      </c>
      <c r="L378" s="745"/>
      <c r="M378" s="746"/>
      <c r="N378" s="746"/>
      <c r="O378" s="746"/>
      <c r="P378" s="747"/>
    </row>
    <row r="379" spans="1:16" s="1" customFormat="1" ht="15" hidden="1" customHeight="1" x14ac:dyDescent="0.2">
      <c r="A379" s="999">
        <v>3</v>
      </c>
      <c r="B379" s="1002">
        <v>3</v>
      </c>
      <c r="C379" s="1022">
        <v>8</v>
      </c>
      <c r="D379" s="1291" t="s">
        <v>485</v>
      </c>
      <c r="E379" s="1519">
        <v>16</v>
      </c>
      <c r="F379" s="630" t="s">
        <v>90</v>
      </c>
      <c r="G379" s="505" t="s">
        <v>106</v>
      </c>
      <c r="H379" s="508">
        <f>I379+K379</f>
        <v>0</v>
      </c>
      <c r="I379" s="502"/>
      <c r="J379" s="502"/>
      <c r="K379" s="509"/>
      <c r="L379" s="745"/>
      <c r="M379" s="746"/>
      <c r="N379" s="746"/>
      <c r="O379" s="746"/>
      <c r="P379" s="747"/>
    </row>
    <row r="380" spans="1:16" s="1" customFormat="1" ht="27.75" hidden="1" customHeight="1" x14ac:dyDescent="0.2">
      <c r="A380" s="1001"/>
      <c r="B380" s="1004"/>
      <c r="C380" s="1191"/>
      <c r="D380" s="1292"/>
      <c r="E380" s="1520"/>
      <c r="F380" s="1012" t="s">
        <v>48</v>
      </c>
      <c r="G380" s="1013"/>
      <c r="H380" s="487">
        <f t="shared" ref="H380:K380" si="122">H379</f>
        <v>0</v>
      </c>
      <c r="I380" s="477">
        <f t="shared" si="122"/>
        <v>0</v>
      </c>
      <c r="J380" s="477">
        <f t="shared" si="122"/>
        <v>0</v>
      </c>
      <c r="K380" s="478">
        <f t="shared" si="122"/>
        <v>0</v>
      </c>
      <c r="L380" s="745"/>
      <c r="M380" s="746"/>
      <c r="N380" s="746"/>
      <c r="O380" s="746"/>
      <c r="P380" s="747"/>
    </row>
    <row r="381" spans="1:16" s="1" customFormat="1" ht="15" hidden="1" customHeight="1" x14ac:dyDescent="0.2">
      <c r="A381" s="999">
        <v>3</v>
      </c>
      <c r="B381" s="1002">
        <v>3</v>
      </c>
      <c r="C381" s="938">
        <v>9</v>
      </c>
      <c r="D381" s="1291" t="s">
        <v>177</v>
      </c>
      <c r="E381" s="1517">
        <v>2</v>
      </c>
      <c r="F381" s="504" t="s">
        <v>90</v>
      </c>
      <c r="G381" s="160" t="s">
        <v>80</v>
      </c>
      <c r="H381" s="508">
        <f>I381+K381</f>
        <v>0</v>
      </c>
      <c r="I381" s="502"/>
      <c r="J381" s="502"/>
      <c r="K381" s="509"/>
      <c r="L381" s="745"/>
      <c r="M381" s="746"/>
      <c r="N381" s="746"/>
      <c r="O381" s="746"/>
      <c r="P381" s="747"/>
    </row>
    <row r="382" spans="1:16" s="1" customFormat="1" ht="15.75" hidden="1" customHeight="1" x14ac:dyDescent="0.2">
      <c r="A382" s="1000"/>
      <c r="B382" s="1003"/>
      <c r="C382" s="1005"/>
      <c r="D382" s="1387"/>
      <c r="E382" s="1511"/>
      <c r="F382" s="630" t="s">
        <v>90</v>
      </c>
      <c r="G382" s="505" t="s">
        <v>74</v>
      </c>
      <c r="H382" s="508">
        <f>I382+K382</f>
        <v>0</v>
      </c>
      <c r="I382" s="502"/>
      <c r="J382" s="502"/>
      <c r="K382" s="509"/>
      <c r="L382" s="745"/>
      <c r="M382" s="746"/>
      <c r="N382" s="746"/>
      <c r="O382" s="746"/>
      <c r="P382" s="747"/>
    </row>
    <row r="383" spans="1:16" s="1" customFormat="1" ht="15" hidden="1" customHeight="1" x14ac:dyDescent="0.2">
      <c r="A383" s="1001"/>
      <c r="B383" s="1004"/>
      <c r="C383" s="939"/>
      <c r="D383" s="1292"/>
      <c r="E383" s="1518"/>
      <c r="F383" s="1012" t="s">
        <v>48</v>
      </c>
      <c r="G383" s="1013"/>
      <c r="H383" s="487">
        <f t="shared" ref="H383:K383" si="123">H381+H382</f>
        <v>0</v>
      </c>
      <c r="I383" s="477">
        <f t="shared" si="123"/>
        <v>0</v>
      </c>
      <c r="J383" s="477">
        <f t="shared" si="123"/>
        <v>0</v>
      </c>
      <c r="K383" s="485">
        <f t="shared" si="123"/>
        <v>0</v>
      </c>
      <c r="L383" s="745"/>
      <c r="M383" s="746"/>
      <c r="N383" s="746"/>
      <c r="O383" s="746"/>
      <c r="P383" s="747"/>
    </row>
    <row r="384" spans="1:16" s="1" customFormat="1" ht="15" hidden="1" customHeight="1" x14ac:dyDescent="0.2">
      <c r="A384" s="1000">
        <v>3</v>
      </c>
      <c r="B384" s="1003">
        <v>3</v>
      </c>
      <c r="C384" s="1005">
        <v>10</v>
      </c>
      <c r="D384" s="1514" t="s">
        <v>486</v>
      </c>
      <c r="E384" s="1190" t="s">
        <v>538</v>
      </c>
      <c r="F384" s="615" t="s">
        <v>178</v>
      </c>
      <c r="G384" s="460" t="s">
        <v>73</v>
      </c>
      <c r="H384" s="482">
        <f>SUM(I384,K384)</f>
        <v>0</v>
      </c>
      <c r="I384" s="470"/>
      <c r="J384" s="470"/>
      <c r="K384" s="475"/>
      <c r="L384" s="745"/>
      <c r="M384" s="746"/>
      <c r="N384" s="746"/>
      <c r="O384" s="746"/>
      <c r="P384" s="747"/>
    </row>
    <row r="385" spans="1:16" s="1" customFormat="1" ht="15" hidden="1" customHeight="1" x14ac:dyDescent="0.2">
      <c r="A385" s="1001"/>
      <c r="B385" s="1004"/>
      <c r="C385" s="1005"/>
      <c r="D385" s="1514"/>
      <c r="E385" s="1190"/>
      <c r="F385" s="1515" t="s">
        <v>48</v>
      </c>
      <c r="G385" s="1516"/>
      <c r="H385" s="487">
        <f t="shared" ref="H385:K385" si="124">H384</f>
        <v>0</v>
      </c>
      <c r="I385" s="477">
        <f t="shared" si="124"/>
        <v>0</v>
      </c>
      <c r="J385" s="477">
        <f t="shared" si="124"/>
        <v>0</v>
      </c>
      <c r="K385" s="485">
        <f t="shared" si="124"/>
        <v>0</v>
      </c>
      <c r="L385" s="745"/>
      <c r="M385" s="746"/>
      <c r="N385" s="746"/>
      <c r="O385" s="746"/>
      <c r="P385" s="747"/>
    </row>
    <row r="386" spans="1:16" s="1" customFormat="1" ht="15" hidden="1" customHeight="1" x14ac:dyDescent="0.2">
      <c r="A386" s="1000">
        <v>3</v>
      </c>
      <c r="B386" s="1003">
        <v>3</v>
      </c>
      <c r="C386" s="960">
        <v>11</v>
      </c>
      <c r="D386" s="1509" t="s">
        <v>179</v>
      </c>
      <c r="E386" s="1510">
        <v>1</v>
      </c>
      <c r="F386" s="198" t="s">
        <v>178</v>
      </c>
      <c r="G386" s="514" t="s">
        <v>73</v>
      </c>
      <c r="H386" s="125">
        <f>I386+K386</f>
        <v>0</v>
      </c>
      <c r="I386" s="495">
        <v>0</v>
      </c>
      <c r="J386" s="495">
        <v>0</v>
      </c>
      <c r="K386" s="513"/>
      <c r="L386" s="745"/>
      <c r="M386" s="746"/>
      <c r="N386" s="746"/>
      <c r="O386" s="746"/>
      <c r="P386" s="747"/>
    </row>
    <row r="387" spans="1:16" s="1" customFormat="1" ht="15" hidden="1" customHeight="1" x14ac:dyDescent="0.2">
      <c r="A387" s="1001"/>
      <c r="B387" s="1004"/>
      <c r="C387" s="960"/>
      <c r="D387" s="1509"/>
      <c r="E387" s="1513"/>
      <c r="F387" s="1012" t="s">
        <v>48</v>
      </c>
      <c r="G387" s="1013"/>
      <c r="H387" s="487">
        <f t="shared" ref="H387:K387" si="125">H386</f>
        <v>0</v>
      </c>
      <c r="I387" s="477">
        <f t="shared" si="125"/>
        <v>0</v>
      </c>
      <c r="J387" s="477">
        <f t="shared" si="125"/>
        <v>0</v>
      </c>
      <c r="K387" s="485">
        <f t="shared" si="125"/>
        <v>0</v>
      </c>
      <c r="L387" s="745"/>
      <c r="M387" s="746"/>
      <c r="N387" s="746"/>
      <c r="O387" s="746"/>
      <c r="P387" s="747"/>
    </row>
    <row r="388" spans="1:16" s="1" customFormat="1" ht="25.5" hidden="1" customHeight="1" x14ac:dyDescent="0.2">
      <c r="A388" s="1298">
        <v>3</v>
      </c>
      <c r="B388" s="1198">
        <v>3</v>
      </c>
      <c r="C388" s="960">
        <v>12</v>
      </c>
      <c r="D388" s="1192" t="s">
        <v>180</v>
      </c>
      <c r="E388" s="960">
        <v>1</v>
      </c>
      <c r="F388" s="49" t="s">
        <v>178</v>
      </c>
      <c r="G388" s="51" t="s">
        <v>73</v>
      </c>
      <c r="H388" s="472">
        <f>SUM(I388,K388)</f>
        <v>0</v>
      </c>
      <c r="I388" s="81"/>
      <c r="J388" s="81"/>
      <c r="K388" s="128"/>
      <c r="L388" s="745"/>
      <c r="M388" s="746"/>
      <c r="N388" s="746"/>
      <c r="O388" s="746"/>
      <c r="P388" s="747"/>
    </row>
    <row r="389" spans="1:16" s="1" customFormat="1" ht="15" hidden="1" customHeight="1" x14ac:dyDescent="0.2">
      <c r="A389" s="1298"/>
      <c r="B389" s="1198"/>
      <c r="C389" s="960"/>
      <c r="D389" s="1192"/>
      <c r="E389" s="960"/>
      <c r="F389" s="1264" t="s">
        <v>48</v>
      </c>
      <c r="G389" s="1013"/>
      <c r="H389" s="83">
        <f t="shared" ref="H389:K389" si="126">H388</f>
        <v>0</v>
      </c>
      <c r="I389" s="477">
        <f t="shared" si="126"/>
        <v>0</v>
      </c>
      <c r="J389" s="477">
        <f t="shared" si="126"/>
        <v>0</v>
      </c>
      <c r="K389" s="478">
        <f t="shared" si="126"/>
        <v>0</v>
      </c>
      <c r="L389" s="745"/>
      <c r="M389" s="746"/>
      <c r="N389" s="746"/>
      <c r="O389" s="746"/>
      <c r="P389" s="747"/>
    </row>
    <row r="390" spans="1:16" s="1" customFormat="1" ht="13.5" customHeight="1" thickBot="1" x14ac:dyDescent="0.25">
      <c r="A390" s="1298">
        <v>3</v>
      </c>
      <c r="B390" s="1198">
        <v>3</v>
      </c>
      <c r="C390" s="960">
        <v>13</v>
      </c>
      <c r="D390" s="1281" t="s">
        <v>664</v>
      </c>
      <c r="E390" s="1300" t="s">
        <v>707</v>
      </c>
      <c r="F390" s="56" t="s">
        <v>169</v>
      </c>
      <c r="G390" s="570" t="s">
        <v>73</v>
      </c>
      <c r="H390" s="82">
        <f>SUM(I390,K390)</f>
        <v>135</v>
      </c>
      <c r="I390" s="81">
        <v>135</v>
      </c>
      <c r="J390" s="85"/>
      <c r="K390" s="474"/>
      <c r="L390" s="923" t="s">
        <v>983</v>
      </c>
      <c r="M390" s="1048" t="s">
        <v>984</v>
      </c>
      <c r="N390" s="1034" t="s">
        <v>985</v>
      </c>
      <c r="O390" s="960" t="s">
        <v>986</v>
      </c>
      <c r="P390" s="935" t="s">
        <v>718</v>
      </c>
    </row>
    <row r="391" spans="1:16" s="1" customFormat="1" ht="27.75" customHeight="1" thickBot="1" x14ac:dyDescent="0.25">
      <c r="A391" s="1298"/>
      <c r="B391" s="1198"/>
      <c r="C391" s="960"/>
      <c r="D391" s="1331"/>
      <c r="E391" s="1301"/>
      <c r="F391" s="1012" t="s">
        <v>48</v>
      </c>
      <c r="G391" s="1013"/>
      <c r="H391" s="83">
        <f t="shared" ref="H391:K391" si="127">H390</f>
        <v>135</v>
      </c>
      <c r="I391" s="477">
        <f t="shared" si="127"/>
        <v>135</v>
      </c>
      <c r="J391" s="477">
        <f t="shared" si="127"/>
        <v>0</v>
      </c>
      <c r="K391" s="485">
        <f t="shared" si="127"/>
        <v>0</v>
      </c>
      <c r="L391" s="1043"/>
      <c r="M391" s="1085"/>
      <c r="N391" s="1086"/>
      <c r="O391" s="1040"/>
      <c r="P391" s="1038"/>
    </row>
    <row r="392" spans="1:16" s="1" customFormat="1" ht="15" hidden="1" customHeight="1" x14ac:dyDescent="0.2">
      <c r="A392" s="1298">
        <v>3</v>
      </c>
      <c r="B392" s="1198">
        <v>3</v>
      </c>
      <c r="C392" s="960">
        <v>14</v>
      </c>
      <c r="D392" s="1491" t="s">
        <v>15</v>
      </c>
      <c r="E392" s="1508">
        <v>2</v>
      </c>
      <c r="F392" s="506" t="s">
        <v>90</v>
      </c>
      <c r="G392" s="160" t="s">
        <v>80</v>
      </c>
      <c r="H392" s="508">
        <f>SUM(I392+K392)</f>
        <v>0</v>
      </c>
      <c r="I392" s="502"/>
      <c r="J392" s="502"/>
      <c r="K392" s="168">
        <v>0</v>
      </c>
    </row>
    <row r="393" spans="1:16" s="1" customFormat="1" ht="15" hidden="1" customHeight="1" x14ac:dyDescent="0.2">
      <c r="A393" s="1298"/>
      <c r="B393" s="1198"/>
      <c r="C393" s="960"/>
      <c r="D393" s="1491"/>
      <c r="E393" s="1512"/>
      <c r="F393" s="155" t="s">
        <v>90</v>
      </c>
      <c r="G393" s="571" t="s">
        <v>74</v>
      </c>
      <c r="H393" s="508">
        <f>SUM(I393,K393)</f>
        <v>0</v>
      </c>
      <c r="I393" s="502"/>
      <c r="J393" s="502"/>
      <c r="K393" s="169">
        <v>0</v>
      </c>
    </row>
    <row r="394" spans="1:16" s="1" customFormat="1" ht="15" hidden="1" customHeight="1" x14ac:dyDescent="0.2">
      <c r="A394" s="1298"/>
      <c r="B394" s="1198"/>
      <c r="C394" s="960"/>
      <c r="D394" s="1491"/>
      <c r="E394" s="1512"/>
      <c r="F394" s="1012" t="s">
        <v>48</v>
      </c>
      <c r="G394" s="1013"/>
      <c r="H394" s="487">
        <f t="shared" ref="H394:K394" si="128">H392+H393</f>
        <v>0</v>
      </c>
      <c r="I394" s="477">
        <f t="shared" si="128"/>
        <v>0</v>
      </c>
      <c r="J394" s="477">
        <f t="shared" si="128"/>
        <v>0</v>
      </c>
      <c r="K394" s="485">
        <f t="shared" si="128"/>
        <v>0</v>
      </c>
    </row>
    <row r="395" spans="1:16" s="1" customFormat="1" ht="15" hidden="1" customHeight="1" x14ac:dyDescent="0.2">
      <c r="A395" s="1298">
        <v>3</v>
      </c>
      <c r="B395" s="1198">
        <v>3</v>
      </c>
      <c r="C395" s="960">
        <v>15</v>
      </c>
      <c r="D395" s="1387" t="s">
        <v>439</v>
      </c>
      <c r="E395" s="1511">
        <v>2</v>
      </c>
      <c r="F395" s="504" t="s">
        <v>90</v>
      </c>
      <c r="G395" s="160" t="s">
        <v>80</v>
      </c>
      <c r="H395" s="501">
        <f>SUM(I395,K395)</f>
        <v>0</v>
      </c>
      <c r="I395" s="502"/>
      <c r="J395" s="502"/>
      <c r="K395" s="167">
        <v>0</v>
      </c>
    </row>
    <row r="396" spans="1:16" s="1" customFormat="1" ht="15" hidden="1" customHeight="1" x14ac:dyDescent="0.2">
      <c r="A396" s="1298"/>
      <c r="B396" s="1198"/>
      <c r="C396" s="938"/>
      <c r="D396" s="1387"/>
      <c r="E396" s="1511"/>
      <c r="F396" s="155" t="s">
        <v>90</v>
      </c>
      <c r="G396" s="163" t="s">
        <v>74</v>
      </c>
      <c r="H396" s="501">
        <f>SUM(I396,K396)</f>
        <v>0</v>
      </c>
      <c r="I396" s="502"/>
      <c r="J396" s="502"/>
      <c r="K396" s="167">
        <v>0</v>
      </c>
    </row>
    <row r="397" spans="1:16" s="1" customFormat="1" ht="15" hidden="1" customHeight="1" x14ac:dyDescent="0.2">
      <c r="A397" s="1298"/>
      <c r="B397" s="1198"/>
      <c r="C397" s="938"/>
      <c r="D397" s="1387"/>
      <c r="E397" s="1511"/>
      <c r="F397" s="1012" t="s">
        <v>48</v>
      </c>
      <c r="G397" s="1013"/>
      <c r="H397" s="487">
        <f t="shared" ref="H397:K397" si="129">H395+H396</f>
        <v>0</v>
      </c>
      <c r="I397" s="477">
        <f t="shared" si="129"/>
        <v>0</v>
      </c>
      <c r="J397" s="477">
        <f t="shared" si="129"/>
        <v>0</v>
      </c>
      <c r="K397" s="485">
        <f t="shared" si="129"/>
        <v>0</v>
      </c>
    </row>
    <row r="398" spans="1:16" s="1" customFormat="1" ht="15" hidden="1" customHeight="1" x14ac:dyDescent="0.2">
      <c r="A398" s="1000">
        <v>3</v>
      </c>
      <c r="B398" s="1003">
        <v>3</v>
      </c>
      <c r="C398" s="960">
        <v>16</v>
      </c>
      <c r="D398" s="1199" t="s">
        <v>66</v>
      </c>
      <c r="E398" s="1048">
        <v>2</v>
      </c>
      <c r="F398" s="46" t="s">
        <v>90</v>
      </c>
      <c r="G398" s="53" t="s">
        <v>80</v>
      </c>
      <c r="H398" s="480">
        <f>SUM(I398,K398)</f>
        <v>0</v>
      </c>
      <c r="I398" s="471"/>
      <c r="J398" s="471"/>
      <c r="K398" s="126">
        <v>0</v>
      </c>
    </row>
    <row r="399" spans="1:16" s="1" customFormat="1" ht="15" hidden="1" customHeight="1" x14ac:dyDescent="0.2">
      <c r="A399" s="1000"/>
      <c r="B399" s="1003"/>
      <c r="C399" s="960"/>
      <c r="D399" s="1295"/>
      <c r="E399" s="1048"/>
      <c r="F399" s="47" t="s">
        <v>90</v>
      </c>
      <c r="G399" s="367" t="s">
        <v>74</v>
      </c>
      <c r="H399" s="480">
        <f>SUM(I399,K399)</f>
        <v>0</v>
      </c>
      <c r="I399" s="471"/>
      <c r="J399" s="471"/>
      <c r="K399" s="126">
        <v>0</v>
      </c>
    </row>
    <row r="400" spans="1:16" s="1" customFormat="1" ht="15" hidden="1" customHeight="1" x14ac:dyDescent="0.2">
      <c r="A400" s="1001"/>
      <c r="B400" s="1004"/>
      <c r="C400" s="960"/>
      <c r="D400" s="1200"/>
      <c r="E400" s="1048"/>
      <c r="F400" s="1012" t="s">
        <v>48</v>
      </c>
      <c r="G400" s="1013"/>
      <c r="H400" s="487">
        <f t="shared" ref="H400:K400" si="130">H398+H399</f>
        <v>0</v>
      </c>
      <c r="I400" s="477">
        <f t="shared" si="130"/>
        <v>0</v>
      </c>
      <c r="J400" s="477">
        <f t="shared" si="130"/>
        <v>0</v>
      </c>
      <c r="K400" s="485">
        <f t="shared" si="130"/>
        <v>0</v>
      </c>
    </row>
    <row r="401" spans="1:16" s="1" customFormat="1" ht="15" hidden="1" customHeight="1" x14ac:dyDescent="0.2">
      <c r="A401" s="1000">
        <v>3</v>
      </c>
      <c r="B401" s="1003">
        <v>3</v>
      </c>
      <c r="C401" s="960">
        <v>17</v>
      </c>
      <c r="D401" s="1509" t="s">
        <v>60</v>
      </c>
      <c r="E401" s="1510">
        <v>2</v>
      </c>
      <c r="F401" s="199" t="s">
        <v>90</v>
      </c>
      <c r="G401" s="403" t="s">
        <v>80</v>
      </c>
      <c r="H401" s="125">
        <f>SUM(I401,K401)</f>
        <v>0</v>
      </c>
      <c r="I401" s="495"/>
      <c r="J401" s="495"/>
      <c r="K401" s="203">
        <v>0</v>
      </c>
    </row>
    <row r="402" spans="1:16" s="1" customFormat="1" ht="15" hidden="1" customHeight="1" x14ac:dyDescent="0.2">
      <c r="A402" s="1000"/>
      <c r="B402" s="1003"/>
      <c r="C402" s="960"/>
      <c r="D402" s="1509"/>
      <c r="E402" s="1510"/>
      <c r="F402" s="202" t="s">
        <v>90</v>
      </c>
      <c r="G402" s="400" t="s">
        <v>74</v>
      </c>
      <c r="H402" s="125">
        <f>SUM(I402,K402)</f>
        <v>0</v>
      </c>
      <c r="I402" s="495"/>
      <c r="J402" s="495"/>
      <c r="K402" s="203">
        <v>0</v>
      </c>
    </row>
    <row r="403" spans="1:16" s="1" customFormat="1" ht="18" hidden="1" customHeight="1" x14ac:dyDescent="0.2">
      <c r="A403" s="1001"/>
      <c r="B403" s="1004"/>
      <c r="C403" s="960"/>
      <c r="D403" s="1509"/>
      <c r="E403" s="1510"/>
      <c r="F403" s="1012" t="s">
        <v>48</v>
      </c>
      <c r="G403" s="1013"/>
      <c r="H403" s="487">
        <f t="shared" ref="H403:K403" si="131">H401+H402</f>
        <v>0</v>
      </c>
      <c r="I403" s="477">
        <f t="shared" si="131"/>
        <v>0</v>
      </c>
      <c r="J403" s="477">
        <f t="shared" si="131"/>
        <v>0</v>
      </c>
      <c r="K403" s="485">
        <f t="shared" si="131"/>
        <v>0</v>
      </c>
    </row>
    <row r="404" spans="1:16" s="1" customFormat="1" ht="15" hidden="1" customHeight="1" x14ac:dyDescent="0.2">
      <c r="A404" s="1000">
        <v>3</v>
      </c>
      <c r="B404" s="1003">
        <v>3</v>
      </c>
      <c r="C404" s="960">
        <v>18</v>
      </c>
      <c r="D404" s="1509" t="s">
        <v>59</v>
      </c>
      <c r="E404" s="1510">
        <v>2</v>
      </c>
      <c r="F404" s="199" t="s">
        <v>90</v>
      </c>
      <c r="G404" s="403" t="s">
        <v>80</v>
      </c>
      <c r="H404" s="125">
        <f>SUM(I404,K404)</f>
        <v>0</v>
      </c>
      <c r="I404" s="495"/>
      <c r="J404" s="495"/>
      <c r="K404" s="203">
        <v>0</v>
      </c>
    </row>
    <row r="405" spans="1:16" s="1" customFormat="1" ht="15" hidden="1" customHeight="1" x14ac:dyDescent="0.2">
      <c r="A405" s="1000"/>
      <c r="B405" s="1003"/>
      <c r="C405" s="960"/>
      <c r="D405" s="1509"/>
      <c r="E405" s="1510"/>
      <c r="F405" s="202" t="s">
        <v>90</v>
      </c>
      <c r="G405" s="400" t="s">
        <v>74</v>
      </c>
      <c r="H405" s="125">
        <f>SUM(I405,K405)</f>
        <v>0</v>
      </c>
      <c r="I405" s="495"/>
      <c r="J405" s="495"/>
      <c r="K405" s="203">
        <v>0</v>
      </c>
    </row>
    <row r="406" spans="1:16" s="1" customFormat="1" ht="15" hidden="1" customHeight="1" x14ac:dyDescent="0.2">
      <c r="A406" s="1001"/>
      <c r="B406" s="1004"/>
      <c r="C406" s="960"/>
      <c r="D406" s="1509"/>
      <c r="E406" s="1510"/>
      <c r="F406" s="1012" t="s">
        <v>48</v>
      </c>
      <c r="G406" s="1013"/>
      <c r="H406" s="487">
        <f t="shared" ref="H406:K406" si="132">H404+H405</f>
        <v>0</v>
      </c>
      <c r="I406" s="477">
        <f t="shared" si="132"/>
        <v>0</v>
      </c>
      <c r="J406" s="477">
        <f t="shared" si="132"/>
        <v>0</v>
      </c>
      <c r="K406" s="478">
        <f t="shared" si="132"/>
        <v>0</v>
      </c>
    </row>
    <row r="407" spans="1:16" s="1" customFormat="1" ht="0.75" customHeight="1" thickBot="1" x14ac:dyDescent="0.25">
      <c r="A407" s="1000">
        <v>3</v>
      </c>
      <c r="B407" s="1003">
        <v>3</v>
      </c>
      <c r="C407" s="960">
        <v>19</v>
      </c>
      <c r="D407" s="1491" t="s">
        <v>61</v>
      </c>
      <c r="E407" s="1508">
        <v>2</v>
      </c>
      <c r="F407" s="504" t="s">
        <v>90</v>
      </c>
      <c r="G407" s="160" t="s">
        <v>80</v>
      </c>
      <c r="H407" s="508">
        <f>SUM(I407,K407)</f>
        <v>0</v>
      </c>
      <c r="I407" s="502"/>
      <c r="J407" s="502"/>
      <c r="K407" s="168">
        <v>0</v>
      </c>
    </row>
    <row r="408" spans="1:16" s="1" customFormat="1" ht="15" hidden="1" customHeight="1" x14ac:dyDescent="0.2">
      <c r="A408" s="1000"/>
      <c r="B408" s="1003"/>
      <c r="C408" s="960"/>
      <c r="D408" s="1491"/>
      <c r="E408" s="1508"/>
      <c r="F408" s="155" t="s">
        <v>90</v>
      </c>
      <c r="G408" s="163" t="s">
        <v>74</v>
      </c>
      <c r="H408" s="508">
        <f>SUM(I408,K408)</f>
        <v>0</v>
      </c>
      <c r="I408" s="502"/>
      <c r="J408" s="502"/>
      <c r="K408" s="168">
        <v>0</v>
      </c>
    </row>
    <row r="409" spans="1:16" s="1" customFormat="1" ht="15" hidden="1" customHeight="1" x14ac:dyDescent="0.2">
      <c r="A409" s="1001"/>
      <c r="B409" s="1004"/>
      <c r="C409" s="960"/>
      <c r="D409" s="1491"/>
      <c r="E409" s="1508"/>
      <c r="F409" s="1012" t="s">
        <v>48</v>
      </c>
      <c r="G409" s="1013"/>
      <c r="H409" s="487">
        <f t="shared" ref="H409:K409" si="133">H407+H408</f>
        <v>0</v>
      </c>
      <c r="I409" s="477">
        <f t="shared" si="133"/>
        <v>0</v>
      </c>
      <c r="J409" s="477">
        <f t="shared" si="133"/>
        <v>0</v>
      </c>
      <c r="K409" s="485">
        <f t="shared" si="133"/>
        <v>0</v>
      </c>
    </row>
    <row r="410" spans="1:16" s="1" customFormat="1" ht="15" hidden="1" customHeight="1" thickBot="1" x14ac:dyDescent="0.25">
      <c r="A410" s="1000">
        <v>3</v>
      </c>
      <c r="B410" s="1003">
        <v>3</v>
      </c>
      <c r="C410" s="960">
        <v>20</v>
      </c>
      <c r="D410" s="1265" t="s">
        <v>640</v>
      </c>
      <c r="E410" s="1507">
        <v>11</v>
      </c>
      <c r="F410" s="46" t="s">
        <v>90</v>
      </c>
      <c r="G410" s="53" t="s">
        <v>73</v>
      </c>
      <c r="H410" s="500">
        <f>SUM(I410,K410)</f>
        <v>0</v>
      </c>
      <c r="I410" s="470"/>
      <c r="J410" s="470"/>
      <c r="K410" s="151"/>
    </row>
    <row r="411" spans="1:16" s="1" customFormat="1" ht="33" hidden="1" customHeight="1" thickBot="1" x14ac:dyDescent="0.25">
      <c r="A411" s="1001"/>
      <c r="B411" s="1004"/>
      <c r="C411" s="960"/>
      <c r="D411" s="1265"/>
      <c r="E411" s="1507"/>
      <c r="F411" s="1012" t="s">
        <v>48</v>
      </c>
      <c r="G411" s="1013"/>
      <c r="H411" s="83">
        <f t="shared" ref="H411:K411" si="134">H410</f>
        <v>0</v>
      </c>
      <c r="I411" s="477">
        <f t="shared" si="134"/>
        <v>0</v>
      </c>
      <c r="J411" s="477">
        <f t="shared" si="134"/>
        <v>0</v>
      </c>
      <c r="K411" s="485">
        <f t="shared" si="134"/>
        <v>0</v>
      </c>
    </row>
    <row r="412" spans="1:16" s="1" customFormat="1" ht="15.75" hidden="1" customHeight="1" x14ac:dyDescent="0.2">
      <c r="A412" s="1298">
        <v>3</v>
      </c>
      <c r="B412" s="1198">
        <v>3</v>
      </c>
      <c r="C412" s="960">
        <v>20</v>
      </c>
      <c r="D412" s="1506" t="s">
        <v>572</v>
      </c>
      <c r="E412" s="960" t="s">
        <v>548</v>
      </c>
      <c r="F412" s="56" t="s">
        <v>169</v>
      </c>
      <c r="G412" s="515" t="s">
        <v>73</v>
      </c>
      <c r="H412" s="472">
        <f>SUM(I412,K412)</f>
        <v>0</v>
      </c>
      <c r="I412" s="81"/>
      <c r="J412" s="81"/>
      <c r="K412" s="128"/>
    </row>
    <row r="413" spans="1:16" s="1" customFormat="1" ht="15" hidden="1" customHeight="1" x14ac:dyDescent="0.2">
      <c r="A413" s="1298"/>
      <c r="B413" s="1198"/>
      <c r="C413" s="960"/>
      <c r="D413" s="1506"/>
      <c r="E413" s="960"/>
      <c r="F413" s="1264" t="s">
        <v>48</v>
      </c>
      <c r="G413" s="1013"/>
      <c r="H413" s="83">
        <f t="shared" ref="H413:K413" si="135">H412</f>
        <v>0</v>
      </c>
      <c r="I413" s="477">
        <f t="shared" si="135"/>
        <v>0</v>
      </c>
      <c r="J413" s="477">
        <f t="shared" si="135"/>
        <v>0</v>
      </c>
      <c r="K413" s="478">
        <f t="shared" si="135"/>
        <v>0</v>
      </c>
    </row>
    <row r="414" spans="1:16" s="6" customFormat="1" ht="13.5" customHeight="1" thickBot="1" x14ac:dyDescent="0.25">
      <c r="A414" s="1000">
        <v>3</v>
      </c>
      <c r="B414" s="1003">
        <v>3</v>
      </c>
      <c r="C414" s="960">
        <v>21</v>
      </c>
      <c r="D414" s="1214" t="s">
        <v>610</v>
      </c>
      <c r="E414" s="1048">
        <v>2</v>
      </c>
      <c r="F414" s="46" t="s">
        <v>90</v>
      </c>
      <c r="G414" s="53" t="s">
        <v>73</v>
      </c>
      <c r="H414" s="82">
        <f>SUM(I414,K414)</f>
        <v>65.2</v>
      </c>
      <c r="I414" s="81">
        <v>65.2</v>
      </c>
      <c r="J414" s="81"/>
      <c r="K414" s="127"/>
      <c r="L414" s="1087" t="s">
        <v>1031</v>
      </c>
      <c r="M414" s="1089" t="s">
        <v>1032</v>
      </c>
      <c r="N414" s="1089" t="s">
        <v>1016</v>
      </c>
      <c r="O414" s="1089" t="s">
        <v>1033</v>
      </c>
      <c r="P414" s="1091" t="s">
        <v>718</v>
      </c>
    </row>
    <row r="415" spans="1:16" s="6" customFormat="1" ht="12.75" customHeight="1" thickBot="1" x14ac:dyDescent="0.25">
      <c r="A415" s="1001"/>
      <c r="B415" s="1004"/>
      <c r="C415" s="961"/>
      <c r="D415" s="1214"/>
      <c r="E415" s="1048"/>
      <c r="F415" s="1012" t="s">
        <v>48</v>
      </c>
      <c r="G415" s="1013"/>
      <c r="H415" s="113">
        <f t="shared" ref="H415:K415" si="136">H414</f>
        <v>65.2</v>
      </c>
      <c r="I415" s="532">
        <f t="shared" si="136"/>
        <v>65.2</v>
      </c>
      <c r="J415" s="532">
        <f t="shared" si="136"/>
        <v>0</v>
      </c>
      <c r="K415" s="535">
        <f t="shared" si="136"/>
        <v>0</v>
      </c>
      <c r="L415" s="1088"/>
      <c r="M415" s="1090"/>
      <c r="N415" s="1090"/>
      <c r="O415" s="1090"/>
      <c r="P415" s="1092"/>
    </row>
    <row r="416" spans="1:16" s="1" customFormat="1" ht="15.75" customHeight="1" thickBot="1" x14ac:dyDescent="0.25">
      <c r="A416" s="613"/>
      <c r="B416" s="236">
        <v>3</v>
      </c>
      <c r="C416" s="1175" t="s">
        <v>45</v>
      </c>
      <c r="D416" s="1177"/>
      <c r="E416" s="1177"/>
      <c r="F416" s="1177"/>
      <c r="G416" s="1177"/>
      <c r="H416" s="537">
        <f t="shared" ref="H416:K416" si="137">H361+H363+H366+H369+H372+H375+H378+H380+H383+H385+H387+H389+H391+H394+H397+H400+H403+H406+H409+H411+H415+H413</f>
        <v>388.31599999999997</v>
      </c>
      <c r="I416" s="537">
        <f t="shared" si="137"/>
        <v>288.31599999999997</v>
      </c>
      <c r="J416" s="537">
        <f t="shared" si="137"/>
        <v>0</v>
      </c>
      <c r="K416" s="540">
        <f t="shared" si="137"/>
        <v>100</v>
      </c>
      <c r="L416" s="717"/>
      <c r="M416" s="718"/>
      <c r="N416" s="718"/>
      <c r="O416" s="718"/>
      <c r="P416" s="719"/>
    </row>
    <row r="417" spans="1:16" s="1" customFormat="1" ht="13.5" customHeight="1" thickBot="1" x14ac:dyDescent="0.25">
      <c r="A417" s="469">
        <v>3</v>
      </c>
      <c r="B417" s="1179" t="s">
        <v>46</v>
      </c>
      <c r="C417" s="1180"/>
      <c r="D417" s="1180"/>
      <c r="E417" s="1180"/>
      <c r="F417" s="1180"/>
      <c r="G417" s="1180"/>
      <c r="H417" s="280">
        <f t="shared" ref="H417:K417" si="138">H341+H358+H416</f>
        <v>957.41599999999994</v>
      </c>
      <c r="I417" s="294">
        <f t="shared" si="138"/>
        <v>433.31599999999997</v>
      </c>
      <c r="J417" s="294">
        <f t="shared" si="138"/>
        <v>0</v>
      </c>
      <c r="K417" s="525">
        <f t="shared" si="138"/>
        <v>524.1</v>
      </c>
      <c r="L417" s="720"/>
      <c r="M417" s="721"/>
      <c r="N417" s="721"/>
      <c r="O417" s="721"/>
      <c r="P417" s="722"/>
    </row>
    <row r="418" spans="1:16" s="1" customFormat="1" ht="12.75" customHeight="1" thickBot="1" x14ac:dyDescent="0.25">
      <c r="A418" s="1502" t="s">
        <v>47</v>
      </c>
      <c r="B418" s="1503"/>
      <c r="C418" s="1503"/>
      <c r="D418" s="1503"/>
      <c r="E418" s="1503"/>
      <c r="F418" s="1503"/>
      <c r="G418" s="1503"/>
      <c r="H418" s="319">
        <f t="shared" ref="H418:J418" si="139">H293+H319+H417</f>
        <v>5162.5160000000005</v>
      </c>
      <c r="I418" s="320">
        <f t="shared" si="139"/>
        <v>2480.4159999999997</v>
      </c>
      <c r="J418" s="320">
        <f t="shared" si="139"/>
        <v>0</v>
      </c>
      <c r="K418" s="321">
        <f>K293+K319+K417</f>
        <v>2580.9</v>
      </c>
      <c r="L418" s="748"/>
      <c r="M418" s="749"/>
      <c r="N418" s="749"/>
      <c r="O418" s="749"/>
      <c r="P418" s="750"/>
    </row>
    <row r="419" spans="1:16" s="4" customFormat="1" ht="18" customHeight="1" thickBot="1" x14ac:dyDescent="0.25">
      <c r="A419" s="996" t="s">
        <v>654</v>
      </c>
      <c r="B419" s="997"/>
      <c r="C419" s="997"/>
      <c r="D419" s="997"/>
      <c r="E419" s="997"/>
      <c r="F419" s="997"/>
      <c r="G419" s="997"/>
      <c r="H419" s="997"/>
      <c r="I419" s="997"/>
      <c r="J419" s="997"/>
      <c r="K419" s="997"/>
      <c r="L419" s="703"/>
      <c r="M419" s="703"/>
      <c r="N419" s="703"/>
      <c r="O419" s="703"/>
      <c r="P419" s="704"/>
    </row>
    <row r="420" spans="1:16" s="4" customFormat="1" ht="17.25" customHeight="1" thickBot="1" x14ac:dyDescent="0.25">
      <c r="A420" s="1504" t="s">
        <v>181</v>
      </c>
      <c r="B420" s="1505"/>
      <c r="C420" s="1505"/>
      <c r="D420" s="1505"/>
      <c r="E420" s="1505"/>
      <c r="F420" s="1505"/>
      <c r="G420" s="1505"/>
      <c r="H420" s="1505"/>
      <c r="I420" s="1505"/>
      <c r="J420" s="1505"/>
      <c r="K420" s="1505"/>
      <c r="L420" s="751"/>
      <c r="M420" s="751"/>
      <c r="N420" s="751"/>
      <c r="O420" s="751"/>
      <c r="P420" s="752"/>
    </row>
    <row r="421" spans="1:16" s="3" customFormat="1" ht="18" customHeight="1" thickBot="1" x14ac:dyDescent="0.25">
      <c r="A421" s="723">
        <v>1</v>
      </c>
      <c r="B421" s="724" t="s">
        <v>182</v>
      </c>
      <c r="C421" s="725"/>
      <c r="D421" s="725"/>
      <c r="E421" s="725"/>
      <c r="F421" s="725"/>
      <c r="G421" s="725"/>
      <c r="H421" s="725"/>
      <c r="I421" s="725"/>
      <c r="J421" s="725"/>
      <c r="K421" s="725"/>
      <c r="L421" s="726"/>
      <c r="M421" s="726"/>
      <c r="N421" s="726"/>
      <c r="O421" s="726"/>
      <c r="P421" s="727"/>
    </row>
    <row r="422" spans="1:16" s="3" customFormat="1" ht="17.25" customHeight="1" thickBot="1" x14ac:dyDescent="0.25">
      <c r="A422" s="689">
        <v>1</v>
      </c>
      <c r="B422" s="709">
        <v>1</v>
      </c>
      <c r="C422" s="1333" t="s">
        <v>183</v>
      </c>
      <c r="D422" s="1334"/>
      <c r="E422" s="1334"/>
      <c r="F422" s="1334"/>
      <c r="G422" s="1334"/>
      <c r="H422" s="1334"/>
      <c r="I422" s="1334"/>
      <c r="J422" s="1334"/>
      <c r="K422" s="1334"/>
      <c r="L422" s="659"/>
      <c r="M422" s="659"/>
      <c r="N422" s="659"/>
      <c r="O422" s="659"/>
      <c r="P422" s="660"/>
    </row>
    <row r="423" spans="1:16" s="20" customFormat="1" ht="15" hidden="1" customHeight="1" x14ac:dyDescent="0.2">
      <c r="A423" s="1467">
        <v>1</v>
      </c>
      <c r="B423" s="1469">
        <v>1</v>
      </c>
      <c r="C423" s="1454">
        <v>1</v>
      </c>
      <c r="D423" s="1291" t="s">
        <v>184</v>
      </c>
      <c r="E423" s="1492" t="s">
        <v>390</v>
      </c>
      <c r="F423" s="622" t="s">
        <v>185</v>
      </c>
      <c r="G423" s="510" t="s">
        <v>74</v>
      </c>
      <c r="H423" s="501">
        <f>SUM(I423,K423)</f>
        <v>0</v>
      </c>
      <c r="I423" s="502"/>
      <c r="J423" s="502"/>
      <c r="K423" s="503"/>
    </row>
    <row r="424" spans="1:16" s="20" customFormat="1" ht="15" hidden="1" customHeight="1" x14ac:dyDescent="0.2">
      <c r="A424" s="1478"/>
      <c r="B424" s="1479"/>
      <c r="C424" s="1480"/>
      <c r="D424" s="1387"/>
      <c r="E424" s="1493"/>
      <c r="F424" s="630" t="s">
        <v>185</v>
      </c>
      <c r="G424" s="505" t="s">
        <v>80</v>
      </c>
      <c r="H424" s="501">
        <f>SUM(I424,K424)</f>
        <v>0</v>
      </c>
      <c r="I424" s="502"/>
      <c r="J424" s="502"/>
      <c r="K424" s="503"/>
    </row>
    <row r="425" spans="1:16" s="20" customFormat="1" ht="12" hidden="1" customHeight="1" x14ac:dyDescent="0.2">
      <c r="A425" s="1468"/>
      <c r="B425" s="1470"/>
      <c r="C425" s="1455"/>
      <c r="D425" s="1292"/>
      <c r="E425" s="1494"/>
      <c r="F425" s="1475" t="s">
        <v>48</v>
      </c>
      <c r="G425" s="1488"/>
      <c r="H425" s="322">
        <f t="shared" ref="H425:K425" si="140">H423+H424</f>
        <v>0</v>
      </c>
      <c r="I425" s="323">
        <f t="shared" si="140"/>
        <v>0</v>
      </c>
      <c r="J425" s="323">
        <f t="shared" si="140"/>
        <v>0</v>
      </c>
      <c r="K425" s="234">
        <f t="shared" si="140"/>
        <v>0</v>
      </c>
    </row>
    <row r="426" spans="1:16" s="20" customFormat="1" ht="15" hidden="1" customHeight="1" x14ac:dyDescent="0.2">
      <c r="A426" s="1467">
        <v>1</v>
      </c>
      <c r="B426" s="1469">
        <v>1</v>
      </c>
      <c r="C426" s="1471">
        <v>2</v>
      </c>
      <c r="D426" s="1288" t="s">
        <v>186</v>
      </c>
      <c r="E426" s="1232" t="s">
        <v>272</v>
      </c>
      <c r="F426" s="199" t="s">
        <v>185</v>
      </c>
      <c r="G426" s="196" t="s">
        <v>80</v>
      </c>
      <c r="H426" s="517">
        <f>I426+K426</f>
        <v>0</v>
      </c>
      <c r="I426" s="518">
        <v>0</v>
      </c>
      <c r="J426" s="518"/>
      <c r="K426" s="530"/>
    </row>
    <row r="427" spans="1:16" s="20" customFormat="1" ht="15" hidden="1" customHeight="1" x14ac:dyDescent="0.2">
      <c r="A427" s="1478"/>
      <c r="B427" s="1479"/>
      <c r="C427" s="1500"/>
      <c r="D427" s="1289"/>
      <c r="E427" s="1393"/>
      <c r="F427" s="202" t="s">
        <v>188</v>
      </c>
      <c r="G427" s="514" t="s">
        <v>74</v>
      </c>
      <c r="H427" s="140">
        <f>I427+K427</f>
        <v>0</v>
      </c>
      <c r="I427" s="495">
        <v>0</v>
      </c>
      <c r="J427" s="495"/>
      <c r="K427" s="516"/>
    </row>
    <row r="428" spans="1:16" s="20" customFormat="1" ht="12" hidden="1" customHeight="1" x14ac:dyDescent="0.2">
      <c r="A428" s="1468"/>
      <c r="B428" s="1470"/>
      <c r="C428" s="1501"/>
      <c r="D428" s="1290"/>
      <c r="E428" s="1233"/>
      <c r="F428" s="1475" t="s">
        <v>48</v>
      </c>
      <c r="G428" s="1488"/>
      <c r="H428" s="92">
        <f t="shared" ref="H428:K428" si="141">H426+H427</f>
        <v>0</v>
      </c>
      <c r="I428" s="93">
        <f t="shared" si="141"/>
        <v>0</v>
      </c>
      <c r="J428" s="93">
        <f t="shared" si="141"/>
        <v>0</v>
      </c>
      <c r="K428" s="98">
        <f t="shared" si="141"/>
        <v>0</v>
      </c>
    </row>
    <row r="429" spans="1:16" s="20" customFormat="1" ht="15" hidden="1" customHeight="1" x14ac:dyDescent="0.2">
      <c r="A429" s="1467">
        <v>1</v>
      </c>
      <c r="B429" s="1469">
        <v>1</v>
      </c>
      <c r="C429" s="1454">
        <v>3</v>
      </c>
      <c r="D429" s="1291" t="s">
        <v>189</v>
      </c>
      <c r="E429" s="1492" t="s">
        <v>190</v>
      </c>
      <c r="F429" s="622" t="s">
        <v>123</v>
      </c>
      <c r="G429" s="510" t="s">
        <v>73</v>
      </c>
      <c r="H429" s="501">
        <f>SUM(I429,K429)</f>
        <v>0</v>
      </c>
      <c r="I429" s="502"/>
      <c r="J429" s="502"/>
      <c r="K429" s="512"/>
    </row>
    <row r="430" spans="1:16" s="20" customFormat="1" ht="13.5" hidden="1" customHeight="1" x14ac:dyDescent="0.2">
      <c r="A430" s="1468"/>
      <c r="B430" s="1470"/>
      <c r="C430" s="1455"/>
      <c r="D430" s="1292"/>
      <c r="E430" s="1494"/>
      <c r="F430" s="1475" t="s">
        <v>48</v>
      </c>
      <c r="G430" s="1488"/>
      <c r="H430" s="322">
        <f t="shared" ref="H430:K430" si="142">H429</f>
        <v>0</v>
      </c>
      <c r="I430" s="323">
        <f t="shared" si="142"/>
        <v>0</v>
      </c>
      <c r="J430" s="323">
        <f t="shared" si="142"/>
        <v>0</v>
      </c>
      <c r="K430" s="234">
        <f t="shared" si="142"/>
        <v>0</v>
      </c>
    </row>
    <row r="431" spans="1:16" s="20" customFormat="1" ht="13.5" customHeight="1" thickBot="1" x14ac:dyDescent="0.25">
      <c r="A431" s="1467">
        <v>1</v>
      </c>
      <c r="B431" s="1469">
        <v>1</v>
      </c>
      <c r="C431" s="1454">
        <v>4</v>
      </c>
      <c r="D431" s="1014" t="s">
        <v>191</v>
      </c>
      <c r="E431" s="1203" t="s">
        <v>708</v>
      </c>
      <c r="F431" s="609" t="s">
        <v>521</v>
      </c>
      <c r="G431" s="21" t="s">
        <v>73</v>
      </c>
      <c r="H431" s="454">
        <f>SUM(I431,K431)</f>
        <v>94.9</v>
      </c>
      <c r="I431" s="330">
        <v>94.9</v>
      </c>
      <c r="J431" s="330">
        <v>56.1</v>
      </c>
      <c r="K431" s="333"/>
      <c r="L431" s="1066" t="s">
        <v>191</v>
      </c>
      <c r="M431" s="1068" t="s">
        <v>794</v>
      </c>
      <c r="N431" s="1069">
        <v>100</v>
      </c>
      <c r="O431" s="916" t="s">
        <v>795</v>
      </c>
      <c r="P431" s="1071" t="s">
        <v>718</v>
      </c>
    </row>
    <row r="432" spans="1:16" s="20" customFormat="1" ht="13.5" customHeight="1" thickBot="1" x14ac:dyDescent="0.25">
      <c r="A432" s="1468"/>
      <c r="B432" s="1470"/>
      <c r="C432" s="1455"/>
      <c r="D432" s="1016"/>
      <c r="E432" s="1457"/>
      <c r="F432" s="1475" t="s">
        <v>48</v>
      </c>
      <c r="G432" s="1488"/>
      <c r="H432" s="92">
        <f t="shared" ref="H432:K432" si="143">H431</f>
        <v>94.9</v>
      </c>
      <c r="I432" s="93">
        <f t="shared" si="143"/>
        <v>94.9</v>
      </c>
      <c r="J432" s="93">
        <f t="shared" si="143"/>
        <v>56.1</v>
      </c>
      <c r="K432" s="94">
        <f t="shared" si="143"/>
        <v>0</v>
      </c>
      <c r="L432" s="1067"/>
      <c r="M432" s="1024"/>
      <c r="N432" s="1070"/>
      <c r="O432" s="917"/>
      <c r="P432" s="977"/>
    </row>
    <row r="433" spans="1:16" s="20" customFormat="1" ht="13.5" customHeight="1" thickBot="1" x14ac:dyDescent="0.25">
      <c r="A433" s="1467">
        <v>1</v>
      </c>
      <c r="B433" s="1469">
        <v>1</v>
      </c>
      <c r="C433" s="1471">
        <v>5</v>
      </c>
      <c r="D433" s="1014" t="s">
        <v>482</v>
      </c>
      <c r="E433" s="1250" t="s">
        <v>272</v>
      </c>
      <c r="F433" s="615" t="s">
        <v>188</v>
      </c>
      <c r="G433" s="527" t="s">
        <v>73</v>
      </c>
      <c r="H433" s="104">
        <f>SUM(I433,K433)</f>
        <v>33.799999999999997</v>
      </c>
      <c r="I433" s="470"/>
      <c r="J433" s="96"/>
      <c r="K433" s="97">
        <v>33.799999999999997</v>
      </c>
      <c r="L433" s="1072" t="s">
        <v>796</v>
      </c>
      <c r="M433" s="920" t="s">
        <v>797</v>
      </c>
      <c r="N433" s="933">
        <v>100</v>
      </c>
      <c r="O433" s="917" t="s">
        <v>803</v>
      </c>
      <c r="P433" s="977" t="s">
        <v>798</v>
      </c>
    </row>
    <row r="434" spans="1:16" s="20" customFormat="1" ht="15" hidden="1" customHeight="1" x14ac:dyDescent="0.2">
      <c r="A434" s="1374"/>
      <c r="B434" s="1375"/>
      <c r="C434" s="1375"/>
      <c r="D434" s="1476"/>
      <c r="E434" s="1379"/>
      <c r="F434" s="615" t="s">
        <v>188</v>
      </c>
      <c r="G434" s="461" t="s">
        <v>80</v>
      </c>
      <c r="H434" s="104">
        <f>SUM(I434,K434)</f>
        <v>0</v>
      </c>
      <c r="I434" s="470"/>
      <c r="J434" s="96"/>
      <c r="K434" s="97"/>
      <c r="L434" s="1073"/>
      <c r="M434" s="1075"/>
      <c r="N434" s="944"/>
      <c r="O434" s="917"/>
      <c r="P434" s="977"/>
    </row>
    <row r="435" spans="1:16" s="20" customFormat="1" ht="18.75" customHeight="1" thickBot="1" x14ac:dyDescent="0.25">
      <c r="A435" s="1067"/>
      <c r="B435" s="1024"/>
      <c r="C435" s="1024"/>
      <c r="D435" s="1477"/>
      <c r="E435" s="1023"/>
      <c r="F435" s="1475" t="s">
        <v>48</v>
      </c>
      <c r="G435" s="1488"/>
      <c r="H435" s="448">
        <f t="shared" ref="H435:K435" si="144">H434+H433</f>
        <v>33.799999999999997</v>
      </c>
      <c r="I435" s="93">
        <f t="shared" si="144"/>
        <v>0</v>
      </c>
      <c r="J435" s="93">
        <f t="shared" si="144"/>
        <v>0</v>
      </c>
      <c r="K435" s="94">
        <f t="shared" si="144"/>
        <v>33.799999999999997</v>
      </c>
      <c r="L435" s="1074"/>
      <c r="M435" s="932"/>
      <c r="N435" s="934"/>
      <c r="O435" s="917"/>
      <c r="P435" s="977"/>
    </row>
    <row r="436" spans="1:16" s="20" customFormat="1" ht="13.5" customHeight="1" x14ac:dyDescent="0.2">
      <c r="A436" s="1467">
        <v>1</v>
      </c>
      <c r="B436" s="1469">
        <v>1</v>
      </c>
      <c r="C436" s="1454">
        <v>6</v>
      </c>
      <c r="D436" s="1226" t="s">
        <v>503</v>
      </c>
      <c r="E436" s="1009" t="s">
        <v>272</v>
      </c>
      <c r="F436" s="621" t="s">
        <v>241</v>
      </c>
      <c r="G436" s="76" t="s">
        <v>73</v>
      </c>
      <c r="H436" s="482">
        <f>SUM(I436,K436)</f>
        <v>39</v>
      </c>
      <c r="I436" s="470"/>
      <c r="J436" s="470"/>
      <c r="K436" s="475">
        <v>39</v>
      </c>
      <c r="L436" s="923" t="s">
        <v>799</v>
      </c>
      <c r="M436" s="938" t="s">
        <v>800</v>
      </c>
      <c r="N436" s="1076" t="s">
        <v>801</v>
      </c>
      <c r="O436" s="917" t="s">
        <v>802</v>
      </c>
      <c r="P436" s="977" t="s">
        <v>718</v>
      </c>
    </row>
    <row r="437" spans="1:16" s="20" customFormat="1" ht="13.5" customHeight="1" thickBot="1" x14ac:dyDescent="0.25">
      <c r="A437" s="1478"/>
      <c r="B437" s="1479"/>
      <c r="C437" s="1480"/>
      <c r="D437" s="1490"/>
      <c r="E437" s="1010"/>
      <c r="F437" s="638" t="s">
        <v>241</v>
      </c>
      <c r="G437" s="136" t="s">
        <v>74</v>
      </c>
      <c r="H437" s="481">
        <f>SUM(I437,K437)</f>
        <v>222.6</v>
      </c>
      <c r="I437" s="473"/>
      <c r="J437" s="473"/>
      <c r="K437" s="474">
        <v>222.6</v>
      </c>
      <c r="L437" s="923"/>
      <c r="M437" s="1005"/>
      <c r="N437" s="1077"/>
      <c r="O437" s="917"/>
      <c r="P437" s="977"/>
    </row>
    <row r="438" spans="1:16" s="20" customFormat="1" ht="13.5" customHeight="1" thickBot="1" x14ac:dyDescent="0.25">
      <c r="A438" s="1468"/>
      <c r="B438" s="1470"/>
      <c r="C438" s="1455"/>
      <c r="D438" s="1227"/>
      <c r="E438" s="1011"/>
      <c r="F438" s="1012" t="s">
        <v>48</v>
      </c>
      <c r="G438" s="1189"/>
      <c r="H438" s="598">
        <f t="shared" ref="H438:K438" si="145">H436+H437</f>
        <v>261.60000000000002</v>
      </c>
      <c r="I438" s="116">
        <f t="shared" si="145"/>
        <v>0</v>
      </c>
      <c r="J438" s="116">
        <f t="shared" si="145"/>
        <v>0</v>
      </c>
      <c r="K438" s="117">
        <f t="shared" si="145"/>
        <v>261.60000000000002</v>
      </c>
      <c r="L438" s="1060"/>
      <c r="M438" s="1005"/>
      <c r="N438" s="1077"/>
      <c r="O438" s="917"/>
      <c r="P438" s="1078"/>
    </row>
    <row r="439" spans="1:16" s="20" customFormat="1" ht="15" hidden="1" customHeight="1" x14ac:dyDescent="0.2">
      <c r="A439" s="1467">
        <v>1</v>
      </c>
      <c r="B439" s="1469">
        <v>1</v>
      </c>
      <c r="C439" s="1454">
        <v>7</v>
      </c>
      <c r="D439" s="1006" t="s">
        <v>504</v>
      </c>
      <c r="E439" s="1203" t="s">
        <v>272</v>
      </c>
      <c r="F439" s="624" t="s">
        <v>241</v>
      </c>
      <c r="G439" s="461" t="s">
        <v>574</v>
      </c>
      <c r="H439" s="567">
        <f>SUM(I439,K439)</f>
        <v>0</v>
      </c>
      <c r="I439" s="90"/>
      <c r="J439" s="90"/>
      <c r="K439" s="441"/>
      <c r="L439" s="717"/>
      <c r="M439" s="718"/>
      <c r="N439" s="718"/>
      <c r="O439" s="718"/>
      <c r="P439" s="719"/>
    </row>
    <row r="440" spans="1:16" s="20" customFormat="1" ht="15" hidden="1" customHeight="1" x14ac:dyDescent="0.2">
      <c r="A440" s="1468"/>
      <c r="B440" s="1470"/>
      <c r="C440" s="1455"/>
      <c r="D440" s="1008"/>
      <c r="E440" s="1204"/>
      <c r="F440" s="1012" t="s">
        <v>48</v>
      </c>
      <c r="G440" s="1189"/>
      <c r="H440" s="450">
        <f t="shared" ref="H440:K440" si="146">H439</f>
        <v>0</v>
      </c>
      <c r="I440" s="449">
        <f t="shared" si="146"/>
        <v>0</v>
      </c>
      <c r="J440" s="449">
        <f t="shared" si="146"/>
        <v>0</v>
      </c>
      <c r="K440" s="451">
        <f t="shared" si="146"/>
        <v>0</v>
      </c>
    </row>
    <row r="441" spans="1:16" s="20" customFormat="1" ht="15" customHeight="1" thickBot="1" x14ac:dyDescent="0.25">
      <c r="A441" s="23">
        <v>1</v>
      </c>
      <c r="B441" s="24">
        <v>2</v>
      </c>
      <c r="C441" s="1473" t="s">
        <v>45</v>
      </c>
      <c r="D441" s="1474"/>
      <c r="E441" s="1474"/>
      <c r="F441" s="1474"/>
      <c r="G441" s="1489"/>
      <c r="H441" s="325">
        <f t="shared" ref="H441:K441" si="147">H425+H428+H430+H432+H435+H438+H440</f>
        <v>390.3</v>
      </c>
      <c r="I441" s="326">
        <f t="shared" si="147"/>
        <v>94.9</v>
      </c>
      <c r="J441" s="326">
        <f t="shared" si="147"/>
        <v>56.1</v>
      </c>
      <c r="K441" s="327">
        <f t="shared" si="147"/>
        <v>295.40000000000003</v>
      </c>
      <c r="L441" s="717"/>
      <c r="M441" s="718"/>
      <c r="N441" s="718"/>
      <c r="O441" s="718"/>
      <c r="P441" s="719"/>
    </row>
    <row r="442" spans="1:16" s="5" customFormat="1" ht="16.5" customHeight="1" thickBot="1" x14ac:dyDescent="0.25">
      <c r="A442" s="466">
        <v>1</v>
      </c>
      <c r="B442" s="465">
        <v>2</v>
      </c>
      <c r="C442" s="1208" t="s">
        <v>192</v>
      </c>
      <c r="D442" s="1209"/>
      <c r="E442" s="1209"/>
      <c r="F442" s="1209"/>
      <c r="G442" s="1209"/>
      <c r="H442" s="1209"/>
      <c r="I442" s="1209"/>
      <c r="J442" s="1209"/>
      <c r="K442" s="1209"/>
      <c r="L442" s="715"/>
      <c r="M442" s="715"/>
      <c r="N442" s="715"/>
      <c r="O442" s="715"/>
      <c r="P442" s="716"/>
    </row>
    <row r="443" spans="1:16" s="20" customFormat="1" ht="15" hidden="1" customHeight="1" x14ac:dyDescent="0.2">
      <c r="A443" s="1467">
        <v>1</v>
      </c>
      <c r="B443" s="1469">
        <v>2</v>
      </c>
      <c r="C443" s="1454">
        <v>1</v>
      </c>
      <c r="D443" s="1485" t="s">
        <v>193</v>
      </c>
      <c r="E443" s="1383" t="s">
        <v>272</v>
      </c>
      <c r="F443" s="622" t="s">
        <v>194</v>
      </c>
      <c r="G443" s="510" t="s">
        <v>80</v>
      </c>
      <c r="H443" s="501">
        <f>SUM(I443,K443)</f>
        <v>0</v>
      </c>
      <c r="I443" s="502"/>
      <c r="J443" s="502"/>
      <c r="K443" s="503"/>
    </row>
    <row r="444" spans="1:16" s="20" customFormat="1" ht="15" hidden="1" customHeight="1" x14ac:dyDescent="0.2">
      <c r="A444" s="1478"/>
      <c r="B444" s="1479"/>
      <c r="C444" s="1480"/>
      <c r="D444" s="1486"/>
      <c r="E444" s="1386"/>
      <c r="F444" s="506" t="s">
        <v>194</v>
      </c>
      <c r="G444" s="164" t="s">
        <v>74</v>
      </c>
      <c r="H444" s="501">
        <f>SUM(I444,K444)</f>
        <v>0</v>
      </c>
      <c r="I444" s="502"/>
      <c r="J444" s="502"/>
      <c r="K444" s="503"/>
    </row>
    <row r="445" spans="1:16" s="20" customFormat="1" ht="15" hidden="1" customHeight="1" x14ac:dyDescent="0.2">
      <c r="A445" s="1468"/>
      <c r="B445" s="1470"/>
      <c r="C445" s="1455"/>
      <c r="D445" s="1487"/>
      <c r="E445" s="1384"/>
      <c r="F445" s="1475" t="s">
        <v>48</v>
      </c>
      <c r="G445" s="1488"/>
      <c r="H445" s="105">
        <f t="shared" ref="H445:K445" si="148">H443+H444</f>
        <v>0</v>
      </c>
      <c r="I445" s="93">
        <f t="shared" si="148"/>
        <v>0</v>
      </c>
      <c r="J445" s="93">
        <f t="shared" si="148"/>
        <v>0</v>
      </c>
      <c r="K445" s="94">
        <f t="shared" si="148"/>
        <v>0</v>
      </c>
    </row>
    <row r="446" spans="1:16" s="20" customFormat="1" ht="15" hidden="1" customHeight="1" x14ac:dyDescent="0.2">
      <c r="A446" s="1467">
        <v>1</v>
      </c>
      <c r="B446" s="1469">
        <v>2</v>
      </c>
      <c r="C446" s="1454">
        <v>2</v>
      </c>
      <c r="D446" s="1485" t="s">
        <v>195</v>
      </c>
      <c r="E446" s="1383" t="s">
        <v>383</v>
      </c>
      <c r="F446" s="504" t="s">
        <v>103</v>
      </c>
      <c r="G446" s="154" t="s">
        <v>73</v>
      </c>
      <c r="H446" s="501">
        <f>SUM(I446,K446)</f>
        <v>0</v>
      </c>
      <c r="I446" s="502">
        <v>0</v>
      </c>
      <c r="J446" s="502"/>
      <c r="K446" s="503"/>
    </row>
    <row r="447" spans="1:16" s="20" customFormat="1" ht="15" hidden="1" customHeight="1" x14ac:dyDescent="0.2">
      <c r="A447" s="1478"/>
      <c r="B447" s="1479"/>
      <c r="C447" s="1480"/>
      <c r="D447" s="1486"/>
      <c r="E447" s="1386"/>
      <c r="F447" s="506" t="s">
        <v>103</v>
      </c>
      <c r="G447" s="156" t="s">
        <v>80</v>
      </c>
      <c r="H447" s="501">
        <f>SUM(I447,K447)</f>
        <v>0</v>
      </c>
      <c r="I447" s="502">
        <v>0</v>
      </c>
      <c r="J447" s="502"/>
      <c r="K447" s="503"/>
    </row>
    <row r="448" spans="1:16" s="20" customFormat="1" ht="15" hidden="1" customHeight="1" x14ac:dyDescent="0.2">
      <c r="A448" s="1468"/>
      <c r="B448" s="1470"/>
      <c r="C448" s="1455"/>
      <c r="D448" s="1487"/>
      <c r="E448" s="1384"/>
      <c r="F448" s="1475" t="s">
        <v>48</v>
      </c>
      <c r="G448" s="1488"/>
      <c r="H448" s="105">
        <f t="shared" ref="H448:K448" si="149">H446+H447</f>
        <v>0</v>
      </c>
      <c r="I448" s="93">
        <f t="shared" si="149"/>
        <v>0</v>
      </c>
      <c r="J448" s="93">
        <f t="shared" si="149"/>
        <v>0</v>
      </c>
      <c r="K448" s="94">
        <f t="shared" si="149"/>
        <v>0</v>
      </c>
    </row>
    <row r="449" spans="1:16" s="20" customFormat="1" ht="15" hidden="1" customHeight="1" x14ac:dyDescent="0.2">
      <c r="A449" s="1467">
        <v>1</v>
      </c>
      <c r="B449" s="1469">
        <v>2</v>
      </c>
      <c r="C449" s="1454">
        <v>3</v>
      </c>
      <c r="D449" s="1485" t="s">
        <v>490</v>
      </c>
      <c r="E449" s="1383" t="s">
        <v>190</v>
      </c>
      <c r="F449" s="504" t="s">
        <v>90</v>
      </c>
      <c r="G449" s="154" t="s">
        <v>73</v>
      </c>
      <c r="H449" s="501">
        <f>I449+K449</f>
        <v>0</v>
      </c>
      <c r="I449" s="502">
        <v>0</v>
      </c>
      <c r="J449" s="502"/>
      <c r="K449" s="509"/>
    </row>
    <row r="450" spans="1:16" s="20" customFormat="1" ht="15" hidden="1" customHeight="1" x14ac:dyDescent="0.2">
      <c r="A450" s="1468"/>
      <c r="B450" s="1470"/>
      <c r="C450" s="1455"/>
      <c r="D450" s="1487"/>
      <c r="E450" s="1384"/>
      <c r="F450" s="1498" t="s">
        <v>48</v>
      </c>
      <c r="G450" s="1499"/>
      <c r="H450" s="173">
        <f t="shared" ref="H450:K450" si="150">H449</f>
        <v>0</v>
      </c>
      <c r="I450" s="502">
        <f t="shared" si="150"/>
        <v>0</v>
      </c>
      <c r="J450" s="502">
        <f t="shared" si="150"/>
        <v>0</v>
      </c>
      <c r="K450" s="503">
        <f t="shared" si="150"/>
        <v>0</v>
      </c>
    </row>
    <row r="451" spans="1:16" s="20" customFormat="1" ht="15" hidden="1" customHeight="1" x14ac:dyDescent="0.2">
      <c r="A451" s="1467">
        <v>1</v>
      </c>
      <c r="B451" s="1469">
        <v>2</v>
      </c>
      <c r="C451" s="1454">
        <v>4</v>
      </c>
      <c r="D451" s="1485" t="s">
        <v>196</v>
      </c>
      <c r="E451" s="1383" t="s">
        <v>190</v>
      </c>
      <c r="F451" s="504" t="s">
        <v>194</v>
      </c>
      <c r="G451" s="154" t="s">
        <v>73</v>
      </c>
      <c r="H451" s="501">
        <f>SUM(I451,K451)</f>
        <v>0</v>
      </c>
      <c r="I451" s="502">
        <v>0</v>
      </c>
      <c r="J451" s="502"/>
      <c r="K451" s="503"/>
    </row>
    <row r="452" spans="1:16" s="20" customFormat="1" ht="15" hidden="1" customHeight="1" x14ac:dyDescent="0.2">
      <c r="A452" s="1468"/>
      <c r="B452" s="1470"/>
      <c r="C452" s="1455"/>
      <c r="D452" s="1487"/>
      <c r="E452" s="1384"/>
      <c r="F452" s="1475" t="s">
        <v>48</v>
      </c>
      <c r="G452" s="1488"/>
      <c r="H452" s="105">
        <f t="shared" ref="H452:K452" si="151">H451</f>
        <v>0</v>
      </c>
      <c r="I452" s="93">
        <f t="shared" si="151"/>
        <v>0</v>
      </c>
      <c r="J452" s="93">
        <f t="shared" si="151"/>
        <v>0</v>
      </c>
      <c r="K452" s="94">
        <f t="shared" si="151"/>
        <v>0</v>
      </c>
    </row>
    <row r="453" spans="1:16" s="20" customFormat="1" ht="15" hidden="1" customHeight="1" x14ac:dyDescent="0.2">
      <c r="A453" s="1467">
        <v>1</v>
      </c>
      <c r="B453" s="1469">
        <v>2</v>
      </c>
      <c r="C453" s="1454">
        <v>5</v>
      </c>
      <c r="D453" s="1485" t="s">
        <v>197</v>
      </c>
      <c r="E453" s="1383" t="s">
        <v>190</v>
      </c>
      <c r="F453" s="504" t="s">
        <v>194</v>
      </c>
      <c r="G453" s="154" t="s">
        <v>73</v>
      </c>
      <c r="H453" s="501">
        <f>SUM(I453,K453)</f>
        <v>0</v>
      </c>
      <c r="I453" s="502">
        <v>0</v>
      </c>
      <c r="J453" s="502"/>
      <c r="K453" s="503"/>
    </row>
    <row r="454" spans="1:16" s="20" customFormat="1" ht="15" hidden="1" customHeight="1" x14ac:dyDescent="0.2">
      <c r="A454" s="1478"/>
      <c r="B454" s="1479"/>
      <c r="C454" s="1480"/>
      <c r="D454" s="1486"/>
      <c r="E454" s="1386"/>
      <c r="F454" s="630" t="s">
        <v>194</v>
      </c>
      <c r="G454" s="505" t="s">
        <v>74</v>
      </c>
      <c r="H454" s="501">
        <f>SUM(I454,K454)</f>
        <v>0</v>
      </c>
      <c r="I454" s="502">
        <v>0</v>
      </c>
      <c r="J454" s="502"/>
      <c r="K454" s="503"/>
    </row>
    <row r="455" spans="1:16" s="20" customFormat="1" ht="15" hidden="1" customHeight="1" x14ac:dyDescent="0.2">
      <c r="A455" s="1468"/>
      <c r="B455" s="1470"/>
      <c r="C455" s="1455"/>
      <c r="D455" s="1487"/>
      <c r="E455" s="1384"/>
      <c r="F455" s="1475" t="s">
        <v>48</v>
      </c>
      <c r="G455" s="1488"/>
      <c r="H455" s="328">
        <f t="shared" ref="H455:K455" si="152">H453+H454</f>
        <v>0</v>
      </c>
      <c r="I455" s="323">
        <f t="shared" si="152"/>
        <v>0</v>
      </c>
      <c r="J455" s="323">
        <f t="shared" si="152"/>
        <v>0</v>
      </c>
      <c r="K455" s="324">
        <f t="shared" si="152"/>
        <v>0</v>
      </c>
    </row>
    <row r="456" spans="1:16" s="20" customFormat="1" ht="13.5" customHeight="1" thickBot="1" x14ac:dyDescent="0.25">
      <c r="A456" s="999">
        <v>1</v>
      </c>
      <c r="B456" s="1002">
        <v>2</v>
      </c>
      <c r="C456" s="1022">
        <v>6</v>
      </c>
      <c r="D456" s="1226" t="s">
        <v>350</v>
      </c>
      <c r="E456" s="1186" t="s">
        <v>272</v>
      </c>
      <c r="F456" s="463" t="s">
        <v>188</v>
      </c>
      <c r="G456" s="53" t="s">
        <v>73</v>
      </c>
      <c r="H456" s="454">
        <f>I456+K456</f>
        <v>1771</v>
      </c>
      <c r="I456" s="330">
        <v>1769</v>
      </c>
      <c r="J456" s="329"/>
      <c r="K456" s="331">
        <v>2</v>
      </c>
      <c r="L456" s="1079" t="s">
        <v>804</v>
      </c>
      <c r="M456" s="1081" t="s">
        <v>805</v>
      </c>
      <c r="N456" s="967">
        <v>11000</v>
      </c>
      <c r="O456" s="1081" t="s">
        <v>806</v>
      </c>
      <c r="P456" s="1083" t="s">
        <v>718</v>
      </c>
    </row>
    <row r="457" spans="1:16" s="20" customFormat="1" ht="15" hidden="1" customHeight="1" thickBot="1" x14ac:dyDescent="0.25">
      <c r="A457" s="1000"/>
      <c r="B457" s="1003"/>
      <c r="C457" s="1190"/>
      <c r="D457" s="1490"/>
      <c r="E457" s="1187"/>
      <c r="F457" s="463" t="s">
        <v>188</v>
      </c>
      <c r="G457" s="53" t="s">
        <v>106</v>
      </c>
      <c r="H457" s="455">
        <f>I457+K457</f>
        <v>0</v>
      </c>
      <c r="I457" s="96"/>
      <c r="J457" s="91"/>
      <c r="K457" s="230"/>
      <c r="L457" s="1080"/>
      <c r="M457" s="1082"/>
      <c r="N457" s="960"/>
      <c r="O457" s="1082"/>
      <c r="P457" s="1084"/>
    </row>
    <row r="458" spans="1:16" s="20" customFormat="1" ht="14.25" customHeight="1" thickBot="1" x14ac:dyDescent="0.25">
      <c r="A458" s="1001"/>
      <c r="B458" s="1004"/>
      <c r="C458" s="1191"/>
      <c r="D458" s="1227"/>
      <c r="E458" s="1188"/>
      <c r="F458" s="1012" t="s">
        <v>48</v>
      </c>
      <c r="G458" s="1013"/>
      <c r="H458" s="484">
        <f t="shared" ref="H458" si="153">H456</f>
        <v>1771</v>
      </c>
      <c r="I458" s="477">
        <f>I456+I457</f>
        <v>1769</v>
      </c>
      <c r="J458" s="477">
        <f t="shared" ref="J458:K458" si="154">J456+J457</f>
        <v>0</v>
      </c>
      <c r="K458" s="476">
        <f t="shared" si="154"/>
        <v>2</v>
      </c>
      <c r="L458" s="1080"/>
      <c r="M458" s="1082"/>
      <c r="N458" s="960"/>
      <c r="O458" s="1082"/>
      <c r="P458" s="1084"/>
    </row>
    <row r="459" spans="1:16" s="20" customFormat="1" ht="0.75" customHeight="1" x14ac:dyDescent="0.2">
      <c r="A459" s="999">
        <v>1</v>
      </c>
      <c r="B459" s="1002">
        <v>2</v>
      </c>
      <c r="C459" s="1022">
        <v>7</v>
      </c>
      <c r="D459" s="1482" t="s">
        <v>198</v>
      </c>
      <c r="E459" s="1260" t="s">
        <v>447</v>
      </c>
      <c r="F459" s="463" t="s">
        <v>188</v>
      </c>
      <c r="G459" s="460" t="s">
        <v>73</v>
      </c>
      <c r="H459" s="104">
        <f>I459+K459</f>
        <v>0</v>
      </c>
      <c r="I459" s="96"/>
      <c r="J459" s="96"/>
      <c r="K459" s="232"/>
      <c r="L459" s="821"/>
      <c r="M459" s="822"/>
      <c r="N459" s="822"/>
      <c r="O459" s="822"/>
      <c r="P459" s="823"/>
    </row>
    <row r="460" spans="1:16" s="20" customFormat="1" ht="15" hidden="1" customHeight="1" thickBot="1" x14ac:dyDescent="0.25">
      <c r="A460" s="1001"/>
      <c r="B460" s="1004"/>
      <c r="C460" s="1191"/>
      <c r="D460" s="1483"/>
      <c r="E460" s="1262"/>
      <c r="F460" s="1012" t="s">
        <v>48</v>
      </c>
      <c r="G460" s="1013"/>
      <c r="H460" s="484">
        <f t="shared" ref="H460:K460" si="155">H459</f>
        <v>0</v>
      </c>
      <c r="I460" s="477">
        <f t="shared" si="155"/>
        <v>0</v>
      </c>
      <c r="J460" s="477">
        <f t="shared" si="155"/>
        <v>0</v>
      </c>
      <c r="K460" s="476">
        <f t="shared" si="155"/>
        <v>0</v>
      </c>
      <c r="L460" s="821"/>
      <c r="M460" s="822"/>
      <c r="N460" s="822"/>
      <c r="O460" s="822"/>
      <c r="P460" s="823"/>
    </row>
    <row r="461" spans="1:16" s="20" customFormat="1" ht="13.5" customHeight="1" thickBot="1" x14ac:dyDescent="0.25">
      <c r="A461" s="1467">
        <v>1</v>
      </c>
      <c r="B461" s="1469">
        <v>2</v>
      </c>
      <c r="C461" s="1454">
        <v>8</v>
      </c>
      <c r="D461" s="1482" t="s">
        <v>199</v>
      </c>
      <c r="E461" s="1186" t="s">
        <v>666</v>
      </c>
      <c r="F461" s="632" t="s">
        <v>121</v>
      </c>
      <c r="G461" s="22" t="s">
        <v>73</v>
      </c>
      <c r="H461" s="104">
        <f>I461+K461</f>
        <v>15</v>
      </c>
      <c r="I461" s="96">
        <v>15</v>
      </c>
      <c r="J461" s="96"/>
      <c r="K461" s="232"/>
      <c r="L461" s="1060" t="s">
        <v>807</v>
      </c>
      <c r="M461" s="938" t="s">
        <v>808</v>
      </c>
      <c r="N461" s="933" t="s">
        <v>809</v>
      </c>
      <c r="O461" s="938" t="s">
        <v>810</v>
      </c>
      <c r="P461" s="1059" t="s">
        <v>718</v>
      </c>
    </row>
    <row r="462" spans="1:16" s="20" customFormat="1" ht="15.75" customHeight="1" thickBot="1" x14ac:dyDescent="0.25">
      <c r="A462" s="1468"/>
      <c r="B462" s="1470"/>
      <c r="C462" s="1455"/>
      <c r="D462" s="1483"/>
      <c r="E462" s="1484"/>
      <c r="F462" s="1475" t="s">
        <v>48</v>
      </c>
      <c r="G462" s="1466"/>
      <c r="H462" s="484">
        <f t="shared" ref="H462:K462" si="156">H461</f>
        <v>15</v>
      </c>
      <c r="I462" s="477">
        <f t="shared" si="156"/>
        <v>15</v>
      </c>
      <c r="J462" s="477">
        <f t="shared" si="156"/>
        <v>0</v>
      </c>
      <c r="K462" s="476">
        <f t="shared" si="156"/>
        <v>0</v>
      </c>
      <c r="L462" s="962"/>
      <c r="M462" s="1024"/>
      <c r="N462" s="946"/>
      <c r="O462" s="1024"/>
      <c r="P462" s="1059"/>
    </row>
    <row r="463" spans="1:16" s="20" customFormat="1" ht="13.5" customHeight="1" x14ac:dyDescent="0.2">
      <c r="A463" s="999">
        <v>1</v>
      </c>
      <c r="B463" s="1002">
        <v>2</v>
      </c>
      <c r="C463" s="1022">
        <v>9</v>
      </c>
      <c r="D463" s="1236" t="s">
        <v>617</v>
      </c>
      <c r="E463" s="1250" t="s">
        <v>709</v>
      </c>
      <c r="F463" s="206" t="s">
        <v>241</v>
      </c>
      <c r="G463" s="218" t="s">
        <v>74</v>
      </c>
      <c r="H463" s="482">
        <f>SUM(I463,K463)</f>
        <v>42.5</v>
      </c>
      <c r="I463" s="470"/>
      <c r="J463" s="470"/>
      <c r="K463" s="494">
        <v>42.5</v>
      </c>
      <c r="L463" s="1062" t="s">
        <v>811</v>
      </c>
      <c r="M463" s="917" t="s">
        <v>930</v>
      </c>
      <c r="N463" s="1063" t="s">
        <v>938</v>
      </c>
      <c r="O463" s="917" t="s">
        <v>939</v>
      </c>
      <c r="P463" s="977" t="s">
        <v>718</v>
      </c>
    </row>
    <row r="464" spans="1:16" s="20" customFormat="1" ht="13.5" customHeight="1" thickBot="1" x14ac:dyDescent="0.25">
      <c r="A464" s="1000"/>
      <c r="B464" s="1003"/>
      <c r="C464" s="1190"/>
      <c r="D464" s="1481"/>
      <c r="E464" s="1321"/>
      <c r="F464" s="636" t="s">
        <v>241</v>
      </c>
      <c r="G464" s="452" t="s">
        <v>80</v>
      </c>
      <c r="H464" s="482">
        <f>SUM(I464,K464)</f>
        <v>21</v>
      </c>
      <c r="I464" s="470"/>
      <c r="J464" s="470"/>
      <c r="K464" s="494">
        <v>21</v>
      </c>
      <c r="L464" s="1062"/>
      <c r="M464" s="917"/>
      <c r="N464" s="1064"/>
      <c r="O464" s="917"/>
      <c r="P464" s="977"/>
    </row>
    <row r="465" spans="1:16" s="20" customFormat="1" ht="20.25" customHeight="1" thickBot="1" x14ac:dyDescent="0.25">
      <c r="A465" s="1001"/>
      <c r="B465" s="1004"/>
      <c r="C465" s="1191"/>
      <c r="D465" s="1237"/>
      <c r="E465" s="1251"/>
      <c r="F465" s="1012" t="s">
        <v>48</v>
      </c>
      <c r="G465" s="1013"/>
      <c r="H465" s="484">
        <f t="shared" ref="H465:K465" si="157">H463+H464</f>
        <v>63.5</v>
      </c>
      <c r="I465" s="477">
        <f t="shared" si="157"/>
        <v>0</v>
      </c>
      <c r="J465" s="477">
        <f t="shared" si="157"/>
        <v>0</v>
      </c>
      <c r="K465" s="476">
        <f t="shared" si="157"/>
        <v>63.5</v>
      </c>
      <c r="L465" s="1062"/>
      <c r="M465" s="917"/>
      <c r="N465" s="1065"/>
      <c r="O465" s="917"/>
      <c r="P465" s="977"/>
    </row>
    <row r="466" spans="1:16" s="20" customFormat="1" ht="15" hidden="1" customHeight="1" thickBot="1" x14ac:dyDescent="0.25">
      <c r="A466" s="999">
        <v>1</v>
      </c>
      <c r="B466" s="1002">
        <v>2</v>
      </c>
      <c r="C466" s="1022">
        <v>10</v>
      </c>
      <c r="D466" s="1236" t="s">
        <v>556</v>
      </c>
      <c r="E466" s="1250" t="s">
        <v>516</v>
      </c>
      <c r="F466" s="206" t="s">
        <v>241</v>
      </c>
      <c r="G466" s="218" t="s">
        <v>80</v>
      </c>
      <c r="H466" s="482">
        <f>SUM(I466,K466)</f>
        <v>0</v>
      </c>
      <c r="I466" s="470"/>
      <c r="J466" s="470"/>
      <c r="K466" s="494"/>
      <c r="L466" s="815"/>
      <c r="M466" s="816"/>
      <c r="N466" s="816"/>
      <c r="O466" s="816"/>
      <c r="P466" s="817"/>
    </row>
    <row r="467" spans="1:16" s="20" customFormat="1" ht="15" hidden="1" customHeight="1" thickBot="1" x14ac:dyDescent="0.25">
      <c r="A467" s="1000"/>
      <c r="B467" s="1003"/>
      <c r="C467" s="1190"/>
      <c r="D467" s="1481"/>
      <c r="E467" s="1321"/>
      <c r="F467" s="636" t="s">
        <v>241</v>
      </c>
      <c r="G467" s="366" t="s">
        <v>74</v>
      </c>
      <c r="H467" s="481">
        <f>SUM(I467,K467)</f>
        <v>0</v>
      </c>
      <c r="I467" s="473"/>
      <c r="J467" s="473"/>
      <c r="K467" s="521"/>
      <c r="L467" s="815"/>
      <c r="M467" s="816"/>
      <c r="N467" s="816"/>
      <c r="O467" s="816"/>
      <c r="P467" s="817"/>
    </row>
    <row r="468" spans="1:16" s="20" customFormat="1" ht="15" hidden="1" customHeight="1" thickBot="1" x14ac:dyDescent="0.25">
      <c r="A468" s="1000"/>
      <c r="B468" s="1003"/>
      <c r="C468" s="1190"/>
      <c r="D468" s="1481"/>
      <c r="E468" s="1321"/>
      <c r="F468" s="636" t="s">
        <v>241</v>
      </c>
      <c r="G468" s="453" t="s">
        <v>574</v>
      </c>
      <c r="H468" s="481">
        <f>SUM(I468,K468)</f>
        <v>0</v>
      </c>
      <c r="I468" s="237"/>
      <c r="J468" s="237"/>
      <c r="K468" s="383"/>
      <c r="L468" s="815"/>
      <c r="M468" s="816"/>
      <c r="N468" s="816"/>
      <c r="O468" s="816"/>
      <c r="P468" s="817"/>
    </row>
    <row r="469" spans="1:16" s="20" customFormat="1" ht="15" hidden="1" customHeight="1" thickBot="1" x14ac:dyDescent="0.25">
      <c r="A469" s="1001"/>
      <c r="B469" s="1004"/>
      <c r="C469" s="1191"/>
      <c r="D469" s="1237"/>
      <c r="E469" s="1251"/>
      <c r="F469" s="1475" t="s">
        <v>48</v>
      </c>
      <c r="G469" s="1466"/>
      <c r="H469" s="448">
        <f t="shared" ref="H469:K469" si="158">H466+H467+H468</f>
        <v>0</v>
      </c>
      <c r="I469" s="93">
        <f>I466+I467+I468</f>
        <v>0</v>
      </c>
      <c r="J469" s="93">
        <f t="shared" si="158"/>
        <v>0</v>
      </c>
      <c r="K469" s="233">
        <f t="shared" si="158"/>
        <v>0</v>
      </c>
      <c r="L469" s="815"/>
      <c r="M469" s="816"/>
      <c r="N469" s="816"/>
      <c r="O469" s="816"/>
      <c r="P469" s="817"/>
    </row>
    <row r="470" spans="1:16" s="20" customFormat="1" ht="13.5" customHeight="1" thickBot="1" x14ac:dyDescent="0.25">
      <c r="A470" s="1467">
        <v>1</v>
      </c>
      <c r="B470" s="1469">
        <v>2</v>
      </c>
      <c r="C470" s="1454">
        <v>11</v>
      </c>
      <c r="D470" s="1236" t="s">
        <v>660</v>
      </c>
      <c r="E470" s="1009" t="s">
        <v>661</v>
      </c>
      <c r="F470" s="206" t="s">
        <v>241</v>
      </c>
      <c r="G470" s="76" t="s">
        <v>80</v>
      </c>
      <c r="H470" s="410">
        <f>SUM(I470,K470)</f>
        <v>45</v>
      </c>
      <c r="I470" s="90"/>
      <c r="J470" s="90"/>
      <c r="K470" s="441">
        <v>45</v>
      </c>
      <c r="L470" s="929" t="s">
        <v>813</v>
      </c>
      <c r="M470" s="960" t="s">
        <v>814</v>
      </c>
      <c r="N470" s="1056" t="s">
        <v>815</v>
      </c>
      <c r="O470" s="917" t="s">
        <v>802</v>
      </c>
      <c r="P470" s="935" t="s">
        <v>718</v>
      </c>
    </row>
    <row r="471" spans="1:16" s="20" customFormat="1" ht="13.5" customHeight="1" thickBot="1" x14ac:dyDescent="0.25">
      <c r="A471" s="1478"/>
      <c r="B471" s="1479"/>
      <c r="C471" s="1480"/>
      <c r="D471" s="1481"/>
      <c r="E471" s="1010"/>
      <c r="F471" s="206" t="s">
        <v>241</v>
      </c>
      <c r="G471" s="136" t="s">
        <v>74</v>
      </c>
      <c r="H471" s="481">
        <f>SUM(I471,K471)</f>
        <v>105</v>
      </c>
      <c r="I471" s="473"/>
      <c r="J471" s="473"/>
      <c r="K471" s="521">
        <v>105</v>
      </c>
      <c r="L471" s="929"/>
      <c r="M471" s="960"/>
      <c r="N471" s="1057"/>
      <c r="O471" s="917"/>
      <c r="P471" s="935"/>
    </row>
    <row r="472" spans="1:16" s="20" customFormat="1" ht="15" customHeight="1" thickBot="1" x14ac:dyDescent="0.25">
      <c r="A472" s="1468"/>
      <c r="B472" s="1470"/>
      <c r="C472" s="1455"/>
      <c r="D472" s="1237"/>
      <c r="E472" s="1011"/>
      <c r="F472" s="1012" t="s">
        <v>48</v>
      </c>
      <c r="G472" s="1189"/>
      <c r="H472" s="598">
        <f t="shared" ref="H472:K472" si="159">H470+H471</f>
        <v>150</v>
      </c>
      <c r="I472" s="116">
        <f t="shared" si="159"/>
        <v>0</v>
      </c>
      <c r="J472" s="116">
        <f t="shared" si="159"/>
        <v>0</v>
      </c>
      <c r="K472" s="362">
        <f t="shared" si="159"/>
        <v>150</v>
      </c>
      <c r="L472" s="929"/>
      <c r="M472" s="960"/>
      <c r="N472" s="1058"/>
      <c r="O472" s="917"/>
      <c r="P472" s="935"/>
    </row>
    <row r="473" spans="1:16" s="20" customFormat="1" ht="15" customHeight="1" thickBot="1" x14ac:dyDescent="0.25">
      <c r="A473" s="23">
        <v>1</v>
      </c>
      <c r="B473" s="24">
        <v>2</v>
      </c>
      <c r="C473" s="1473" t="s">
        <v>45</v>
      </c>
      <c r="D473" s="1474"/>
      <c r="E473" s="1474"/>
      <c r="F473" s="1474"/>
      <c r="G473" s="1489"/>
      <c r="H473" s="325">
        <f t="shared" ref="H473:K473" si="160">H445+H448+H450+H452+H455+H458+H460+H462+H465+H469+H472</f>
        <v>1999.5</v>
      </c>
      <c r="I473" s="326">
        <f t="shared" si="160"/>
        <v>1784</v>
      </c>
      <c r="J473" s="326">
        <f t="shared" si="160"/>
        <v>0</v>
      </c>
      <c r="K473" s="573">
        <f t="shared" si="160"/>
        <v>215.5</v>
      </c>
      <c r="L473" s="738"/>
      <c r="M473" s="738"/>
      <c r="N473" s="738"/>
      <c r="O473" s="738"/>
      <c r="P473" s="739"/>
    </row>
    <row r="474" spans="1:16" s="3" customFormat="1" ht="13.5" customHeight="1" thickBot="1" x14ac:dyDescent="0.25">
      <c r="A474" s="464">
        <v>1</v>
      </c>
      <c r="B474" s="467">
        <v>3</v>
      </c>
      <c r="C474" s="1208" t="s">
        <v>200</v>
      </c>
      <c r="D474" s="1209"/>
      <c r="E474" s="1209"/>
      <c r="F474" s="1209"/>
      <c r="G474" s="1209"/>
      <c r="H474" s="1209"/>
      <c r="I474" s="1209"/>
      <c r="J474" s="1209"/>
      <c r="K474" s="1209"/>
      <c r="L474" s="715"/>
      <c r="M474" s="715"/>
      <c r="N474" s="715"/>
      <c r="O474" s="715"/>
      <c r="P474" s="716"/>
    </row>
    <row r="475" spans="1:16" s="20" customFormat="1" ht="16.5" hidden="1" customHeight="1" x14ac:dyDescent="0.2">
      <c r="A475" s="1467">
        <v>1</v>
      </c>
      <c r="B475" s="1469">
        <v>3</v>
      </c>
      <c r="C475" s="1454">
        <v>1</v>
      </c>
      <c r="D475" s="1491" t="s">
        <v>201</v>
      </c>
      <c r="E475" s="1492" t="s">
        <v>190</v>
      </c>
      <c r="F475" s="506" t="s">
        <v>119</v>
      </c>
      <c r="G475" s="164" t="s">
        <v>74</v>
      </c>
      <c r="H475" s="501">
        <f>SUM(I475,K475)</f>
        <v>0</v>
      </c>
      <c r="I475" s="502"/>
      <c r="J475" s="502"/>
      <c r="K475" s="503"/>
    </row>
    <row r="476" spans="1:16" s="20" customFormat="1" ht="16.5" hidden="1" customHeight="1" x14ac:dyDescent="0.2">
      <c r="A476" s="1478"/>
      <c r="B476" s="1479"/>
      <c r="C476" s="1480"/>
      <c r="D476" s="1491"/>
      <c r="E476" s="1493"/>
      <c r="F476" s="630" t="s">
        <v>119</v>
      </c>
      <c r="G476" s="505" t="s">
        <v>75</v>
      </c>
      <c r="H476" s="501">
        <f>SUM(I476,K476)</f>
        <v>0</v>
      </c>
      <c r="I476" s="502"/>
      <c r="J476" s="502"/>
      <c r="K476" s="503"/>
    </row>
    <row r="477" spans="1:16" s="20" customFormat="1" ht="16.5" hidden="1" customHeight="1" x14ac:dyDescent="0.2">
      <c r="A477" s="1468"/>
      <c r="B477" s="1470"/>
      <c r="C477" s="1455"/>
      <c r="D477" s="1491"/>
      <c r="E477" s="1494"/>
      <c r="F477" s="1475" t="s">
        <v>48</v>
      </c>
      <c r="G477" s="1488"/>
      <c r="H477" s="92">
        <f t="shared" ref="H477:K477" si="161">H475+H476</f>
        <v>0</v>
      </c>
      <c r="I477" s="93">
        <f t="shared" si="161"/>
        <v>0</v>
      </c>
      <c r="J477" s="93">
        <f t="shared" si="161"/>
        <v>0</v>
      </c>
      <c r="K477" s="94">
        <f t="shared" si="161"/>
        <v>0</v>
      </c>
    </row>
    <row r="478" spans="1:16" s="20" customFormat="1" ht="16.5" hidden="1" customHeight="1" x14ac:dyDescent="0.2">
      <c r="A478" s="1467">
        <v>1</v>
      </c>
      <c r="B478" s="1469">
        <v>3</v>
      </c>
      <c r="C478" s="1471">
        <v>2</v>
      </c>
      <c r="D478" s="1495" t="s">
        <v>389</v>
      </c>
      <c r="E478" s="1383" t="s">
        <v>204</v>
      </c>
      <c r="F478" s="506" t="s">
        <v>119</v>
      </c>
      <c r="G478" s="172" t="s">
        <v>80</v>
      </c>
      <c r="H478" s="508">
        <f>SUM(I478,K478)</f>
        <v>0</v>
      </c>
      <c r="I478" s="502"/>
      <c r="J478" s="502"/>
      <c r="K478" s="509"/>
    </row>
    <row r="479" spans="1:16" s="20" customFormat="1" ht="16.5" hidden="1" customHeight="1" x14ac:dyDescent="0.2">
      <c r="A479" s="1478"/>
      <c r="B479" s="1479"/>
      <c r="C479" s="1500"/>
      <c r="D479" s="1496"/>
      <c r="E479" s="1386"/>
      <c r="F479" s="506" t="s">
        <v>119</v>
      </c>
      <c r="G479" s="507" t="s">
        <v>73</v>
      </c>
      <c r="H479" s="508">
        <f>SUM(I479,K479)</f>
        <v>0</v>
      </c>
      <c r="I479" s="502">
        <v>0</v>
      </c>
      <c r="J479" s="502"/>
      <c r="K479" s="509"/>
    </row>
    <row r="480" spans="1:16" s="20" customFormat="1" ht="16.5" hidden="1" customHeight="1" x14ac:dyDescent="0.2">
      <c r="A480" s="1478"/>
      <c r="B480" s="1479"/>
      <c r="C480" s="1500"/>
      <c r="D480" s="1496"/>
      <c r="E480" s="1386"/>
      <c r="F480" s="506" t="s">
        <v>119</v>
      </c>
      <c r="G480" s="164" t="s">
        <v>74</v>
      </c>
      <c r="H480" s="508">
        <f>SUM(I480,K480)</f>
        <v>0</v>
      </c>
      <c r="I480" s="502"/>
      <c r="J480" s="502"/>
      <c r="K480" s="503"/>
    </row>
    <row r="481" spans="1:16" s="20" customFormat="1" ht="19.5" hidden="1" customHeight="1" x14ac:dyDescent="0.2">
      <c r="A481" s="1468"/>
      <c r="B481" s="1470"/>
      <c r="C481" s="1501"/>
      <c r="D481" s="1497"/>
      <c r="E481" s="1384"/>
      <c r="F481" s="1498" t="s">
        <v>48</v>
      </c>
      <c r="G481" s="1499"/>
      <c r="H481" s="501">
        <f t="shared" ref="H481:K481" si="162">H478+H479+H480</f>
        <v>0</v>
      </c>
      <c r="I481" s="502">
        <f t="shared" si="162"/>
        <v>0</v>
      </c>
      <c r="J481" s="502">
        <f t="shared" si="162"/>
        <v>0</v>
      </c>
      <c r="K481" s="512">
        <f t="shared" si="162"/>
        <v>0</v>
      </c>
    </row>
    <row r="482" spans="1:16" s="20" customFormat="1" ht="16.5" hidden="1" customHeight="1" x14ac:dyDescent="0.2">
      <c r="A482" s="1467">
        <v>1</v>
      </c>
      <c r="B482" s="1469">
        <v>3</v>
      </c>
      <c r="C482" s="1454">
        <v>3</v>
      </c>
      <c r="D482" s="1491" t="s">
        <v>202</v>
      </c>
      <c r="E482" s="1492" t="s">
        <v>204</v>
      </c>
      <c r="F482" s="506" t="s">
        <v>241</v>
      </c>
      <c r="G482" s="164" t="s">
        <v>73</v>
      </c>
      <c r="H482" s="508">
        <f>SUM(I482,K482)</f>
        <v>0</v>
      </c>
      <c r="I482" s="502">
        <v>0</v>
      </c>
      <c r="J482" s="502"/>
      <c r="K482" s="503"/>
    </row>
    <row r="483" spans="1:16" s="20" customFormat="1" ht="12" hidden="1" thickBot="1" x14ac:dyDescent="0.25">
      <c r="A483" s="1478"/>
      <c r="B483" s="1479"/>
      <c r="C483" s="1480"/>
      <c r="D483" s="1491"/>
      <c r="E483" s="1493"/>
      <c r="F483" s="630" t="s">
        <v>241</v>
      </c>
      <c r="G483" s="505" t="s">
        <v>74</v>
      </c>
      <c r="H483" s="508">
        <f>SUM(I483,K483)</f>
        <v>0</v>
      </c>
      <c r="I483" s="502"/>
      <c r="J483" s="502"/>
      <c r="K483" s="503"/>
    </row>
    <row r="484" spans="1:16" s="20" customFormat="1" ht="12" hidden="1" thickBot="1" x14ac:dyDescent="0.25">
      <c r="A484" s="1468"/>
      <c r="B484" s="1470"/>
      <c r="C484" s="1455"/>
      <c r="D484" s="1491"/>
      <c r="E484" s="1494"/>
      <c r="F484" s="1475" t="s">
        <v>48</v>
      </c>
      <c r="G484" s="1488"/>
      <c r="H484" s="322">
        <f t="shared" ref="H484:K484" si="163">H482+H483</f>
        <v>0</v>
      </c>
      <c r="I484" s="323">
        <f t="shared" si="163"/>
        <v>0</v>
      </c>
      <c r="J484" s="323">
        <f t="shared" si="163"/>
        <v>0</v>
      </c>
      <c r="K484" s="324">
        <f t="shared" si="163"/>
        <v>0</v>
      </c>
    </row>
    <row r="485" spans="1:16" s="20" customFormat="1" ht="1.5" hidden="1" customHeight="1" x14ac:dyDescent="0.2">
      <c r="A485" s="999">
        <v>1</v>
      </c>
      <c r="B485" s="1002">
        <v>3</v>
      </c>
      <c r="C485" s="1022">
        <v>4</v>
      </c>
      <c r="D485" s="1236" t="s">
        <v>616</v>
      </c>
      <c r="E485" s="1250" t="s">
        <v>516</v>
      </c>
      <c r="F485" s="208" t="s">
        <v>647</v>
      </c>
      <c r="G485" s="205" t="s">
        <v>73</v>
      </c>
      <c r="H485" s="498">
        <f>SUM(I485,K485)</f>
        <v>0</v>
      </c>
      <c r="I485" s="496"/>
      <c r="J485" s="496"/>
      <c r="K485" s="497"/>
    </row>
    <row r="486" spans="1:16" s="20" customFormat="1" ht="15" hidden="1" customHeight="1" x14ac:dyDescent="0.2">
      <c r="A486" s="1000"/>
      <c r="B486" s="1003"/>
      <c r="C486" s="1190"/>
      <c r="D486" s="1481"/>
      <c r="E486" s="1321"/>
      <c r="F486" s="209" t="s">
        <v>647</v>
      </c>
      <c r="G486" s="210" t="s">
        <v>574</v>
      </c>
      <c r="H486" s="481">
        <f>SUM(I486,K486)</f>
        <v>0</v>
      </c>
      <c r="I486" s="473"/>
      <c r="J486" s="473"/>
      <c r="K486" s="474"/>
    </row>
    <row r="487" spans="1:16" s="20" customFormat="1" ht="15" hidden="1" customHeight="1" x14ac:dyDescent="0.2">
      <c r="A487" s="1001"/>
      <c r="B487" s="1004"/>
      <c r="C487" s="1191"/>
      <c r="D487" s="1237"/>
      <c r="E487" s="1251"/>
      <c r="F487" s="1475" t="s">
        <v>48</v>
      </c>
      <c r="G487" s="1488"/>
      <c r="H487" s="328">
        <f t="shared" ref="H487:K487" si="164">H485+H486</f>
        <v>0</v>
      </c>
      <c r="I487" s="323">
        <f t="shared" si="164"/>
        <v>0</v>
      </c>
      <c r="J487" s="323">
        <f t="shared" si="164"/>
        <v>0</v>
      </c>
      <c r="K487" s="324">
        <f t="shared" si="164"/>
        <v>0</v>
      </c>
    </row>
    <row r="488" spans="1:16" s="20" customFormat="1" ht="14.25" customHeight="1" thickBot="1" x14ac:dyDescent="0.25">
      <c r="A488" s="1467">
        <v>1</v>
      </c>
      <c r="B488" s="1469">
        <v>3</v>
      </c>
      <c r="C488" s="1454">
        <v>5</v>
      </c>
      <c r="D488" s="1214" t="s">
        <v>203</v>
      </c>
      <c r="E488" s="1203" t="s">
        <v>204</v>
      </c>
      <c r="F488" s="633" t="s">
        <v>185</v>
      </c>
      <c r="G488" s="22" t="s">
        <v>73</v>
      </c>
      <c r="H488" s="332">
        <f>SUM(I488+K488)</f>
        <v>15</v>
      </c>
      <c r="I488" s="330"/>
      <c r="J488" s="330"/>
      <c r="K488" s="774">
        <v>15</v>
      </c>
      <c r="L488" s="1061" t="s">
        <v>964</v>
      </c>
      <c r="M488" s="1048" t="s">
        <v>965</v>
      </c>
      <c r="N488" s="1049">
        <v>2</v>
      </c>
      <c r="O488" s="1048" t="s">
        <v>966</v>
      </c>
      <c r="P488" s="1050" t="s">
        <v>718</v>
      </c>
    </row>
    <row r="489" spans="1:16" s="20" customFormat="1" ht="14.25" customHeight="1" thickBot="1" x14ac:dyDescent="0.25">
      <c r="A489" s="1468"/>
      <c r="B489" s="1470"/>
      <c r="C489" s="1455"/>
      <c r="D489" s="1214"/>
      <c r="E489" s="1457"/>
      <c r="F489" s="1475" t="s">
        <v>48</v>
      </c>
      <c r="G489" s="1466"/>
      <c r="H489" s="92">
        <f t="shared" ref="H489:K489" si="165">H488</f>
        <v>15</v>
      </c>
      <c r="I489" s="93">
        <f t="shared" si="165"/>
        <v>0</v>
      </c>
      <c r="J489" s="93">
        <f t="shared" si="165"/>
        <v>0</v>
      </c>
      <c r="K489" s="233">
        <f t="shared" si="165"/>
        <v>15</v>
      </c>
      <c r="L489" s="1061"/>
      <c r="M489" s="1048"/>
      <c r="N489" s="1049"/>
      <c r="O489" s="1048"/>
      <c r="P489" s="1050"/>
    </row>
    <row r="490" spans="1:16" s="20" customFormat="1" ht="16.5" hidden="1" customHeight="1" x14ac:dyDescent="0.2">
      <c r="A490" s="1467">
        <v>1</v>
      </c>
      <c r="B490" s="1469">
        <v>3</v>
      </c>
      <c r="C490" s="1454">
        <v>6</v>
      </c>
      <c r="D490" s="1491" t="s">
        <v>205</v>
      </c>
      <c r="E490" s="1492" t="s">
        <v>190</v>
      </c>
      <c r="F490" s="506" t="s">
        <v>185</v>
      </c>
      <c r="G490" s="505" t="s">
        <v>73</v>
      </c>
      <c r="H490" s="508">
        <f>SUM(I490,K490)</f>
        <v>0</v>
      </c>
      <c r="I490" s="502">
        <v>0</v>
      </c>
      <c r="J490" s="502"/>
      <c r="K490" s="512"/>
      <c r="L490" s="760"/>
      <c r="M490" s="761"/>
      <c r="N490" s="761"/>
      <c r="O490" s="761"/>
      <c r="P490" s="762"/>
    </row>
    <row r="491" spans="1:16" s="20" customFormat="1" ht="16.5" hidden="1" customHeight="1" x14ac:dyDescent="0.2">
      <c r="A491" s="1468"/>
      <c r="B491" s="1470"/>
      <c r="C491" s="1455"/>
      <c r="D491" s="1491"/>
      <c r="E491" s="1494"/>
      <c r="F491" s="1475" t="s">
        <v>48</v>
      </c>
      <c r="G491" s="1466"/>
      <c r="H491" s="92">
        <f t="shared" ref="H491:K491" si="166">H490</f>
        <v>0</v>
      </c>
      <c r="I491" s="93">
        <f t="shared" si="166"/>
        <v>0</v>
      </c>
      <c r="J491" s="93">
        <f t="shared" si="166"/>
        <v>0</v>
      </c>
      <c r="K491" s="98">
        <f t="shared" si="166"/>
        <v>0</v>
      </c>
      <c r="L491" s="760"/>
      <c r="M491" s="761"/>
      <c r="N491" s="761"/>
      <c r="O491" s="761"/>
      <c r="P491" s="762"/>
    </row>
    <row r="492" spans="1:16" s="20" customFormat="1" ht="14.25" customHeight="1" thickBot="1" x14ac:dyDescent="0.25">
      <c r="A492" s="1467">
        <v>1</v>
      </c>
      <c r="B492" s="1469">
        <v>3</v>
      </c>
      <c r="C492" s="1454">
        <v>7</v>
      </c>
      <c r="D492" s="1315" t="s">
        <v>206</v>
      </c>
      <c r="E492" s="1203" t="s">
        <v>539</v>
      </c>
      <c r="F492" s="616" t="s">
        <v>241</v>
      </c>
      <c r="G492" s="460" t="s">
        <v>73</v>
      </c>
      <c r="H492" s="95">
        <f>I492+K492</f>
        <v>276.5</v>
      </c>
      <c r="I492" s="437">
        <v>276.5</v>
      </c>
      <c r="J492" s="473"/>
      <c r="K492" s="775"/>
      <c r="L492" s="923" t="s">
        <v>816</v>
      </c>
      <c r="M492" s="960" t="s">
        <v>817</v>
      </c>
      <c r="N492" s="960">
        <v>19</v>
      </c>
      <c r="O492" s="960" t="s">
        <v>818</v>
      </c>
      <c r="P492" s="935" t="s">
        <v>718</v>
      </c>
    </row>
    <row r="493" spans="1:16" s="20" customFormat="1" ht="24" customHeight="1" thickBot="1" x14ac:dyDescent="0.25">
      <c r="A493" s="1468"/>
      <c r="B493" s="1470"/>
      <c r="C493" s="1455"/>
      <c r="D493" s="1315"/>
      <c r="E493" s="1457"/>
      <c r="F493" s="1475" t="s">
        <v>48</v>
      </c>
      <c r="G493" s="1466"/>
      <c r="H493" s="92">
        <f t="shared" ref="H493:K493" si="167">H492</f>
        <v>276.5</v>
      </c>
      <c r="I493" s="93">
        <f t="shared" si="167"/>
        <v>276.5</v>
      </c>
      <c r="J493" s="93">
        <f t="shared" si="167"/>
        <v>0</v>
      </c>
      <c r="K493" s="233">
        <f t="shared" si="167"/>
        <v>0</v>
      </c>
      <c r="L493" s="923"/>
      <c r="M493" s="1040"/>
      <c r="N493" s="960"/>
      <c r="O493" s="1040"/>
      <c r="P493" s="935"/>
    </row>
    <row r="494" spans="1:16" s="20" customFormat="1" ht="16.5" hidden="1" customHeight="1" x14ac:dyDescent="0.2">
      <c r="A494" s="1467">
        <v>1</v>
      </c>
      <c r="B494" s="1469">
        <v>3</v>
      </c>
      <c r="C494" s="1454">
        <v>8</v>
      </c>
      <c r="D494" s="1214" t="s">
        <v>207</v>
      </c>
      <c r="E494" s="1456" t="s">
        <v>446</v>
      </c>
      <c r="F494" s="632" t="s">
        <v>119</v>
      </c>
      <c r="G494" s="22" t="s">
        <v>73</v>
      </c>
      <c r="H494" s="152">
        <f>SUM(I494,K494)</f>
        <v>0</v>
      </c>
      <c r="I494" s="96"/>
      <c r="J494" s="96"/>
      <c r="K494" s="232"/>
      <c r="L494" s="760"/>
      <c r="M494" s="761"/>
      <c r="N494" s="761"/>
      <c r="O494" s="761"/>
      <c r="P494" s="762"/>
    </row>
    <row r="495" spans="1:16" s="20" customFormat="1" ht="16.5" hidden="1" customHeight="1" x14ac:dyDescent="0.2">
      <c r="A495" s="1468"/>
      <c r="B495" s="1470"/>
      <c r="C495" s="1455"/>
      <c r="D495" s="1214"/>
      <c r="E495" s="1457"/>
      <c r="F495" s="1475" t="s">
        <v>48</v>
      </c>
      <c r="G495" s="1466"/>
      <c r="H495" s="92">
        <f t="shared" ref="H495:K495" si="168">H494</f>
        <v>0</v>
      </c>
      <c r="I495" s="93">
        <f t="shared" si="168"/>
        <v>0</v>
      </c>
      <c r="J495" s="93">
        <f t="shared" si="168"/>
        <v>0</v>
      </c>
      <c r="K495" s="98">
        <f t="shared" si="168"/>
        <v>0</v>
      </c>
      <c r="L495" s="760"/>
      <c r="M495" s="761"/>
      <c r="N495" s="761"/>
      <c r="O495" s="761"/>
      <c r="P495" s="762"/>
    </row>
    <row r="496" spans="1:16" s="20" customFormat="1" ht="14.25" customHeight="1" thickBot="1" x14ac:dyDescent="0.25">
      <c r="A496" s="1467">
        <v>1</v>
      </c>
      <c r="B496" s="1469">
        <v>3</v>
      </c>
      <c r="C496" s="1454">
        <v>9</v>
      </c>
      <c r="D496" s="1214" t="s">
        <v>638</v>
      </c>
      <c r="E496" s="1456" t="s">
        <v>190</v>
      </c>
      <c r="F496" s="632" t="s">
        <v>119</v>
      </c>
      <c r="G496" s="22" t="s">
        <v>73</v>
      </c>
      <c r="H496" s="152">
        <f>I496+K496</f>
        <v>15</v>
      </c>
      <c r="I496" s="96">
        <v>6</v>
      </c>
      <c r="J496" s="96"/>
      <c r="K496" s="574">
        <v>9</v>
      </c>
      <c r="L496" s="923" t="s">
        <v>967</v>
      </c>
      <c r="M496" s="1048" t="s">
        <v>968</v>
      </c>
      <c r="N496" s="1049">
        <v>2</v>
      </c>
      <c r="O496" s="1048" t="s">
        <v>966</v>
      </c>
      <c r="P496" s="1050" t="s">
        <v>718</v>
      </c>
    </row>
    <row r="497" spans="1:16" s="20" customFormat="1" ht="14.25" customHeight="1" thickBot="1" x14ac:dyDescent="0.25">
      <c r="A497" s="1468"/>
      <c r="B497" s="1470"/>
      <c r="C497" s="1455"/>
      <c r="D497" s="1214"/>
      <c r="E497" s="1457"/>
      <c r="F497" s="1475" t="s">
        <v>48</v>
      </c>
      <c r="G497" s="1466"/>
      <c r="H497" s="92">
        <f t="shared" ref="H497:K497" si="169">H496</f>
        <v>15</v>
      </c>
      <c r="I497" s="93">
        <f t="shared" si="169"/>
        <v>6</v>
      </c>
      <c r="J497" s="93">
        <f t="shared" si="169"/>
        <v>0</v>
      </c>
      <c r="K497" s="98">
        <f t="shared" si="169"/>
        <v>9</v>
      </c>
      <c r="L497" s="923"/>
      <c r="M497" s="1048"/>
      <c r="N497" s="1049"/>
      <c r="O497" s="1048"/>
      <c r="P497" s="1050"/>
    </row>
    <row r="498" spans="1:16" s="20" customFormat="1" ht="16.5" hidden="1" customHeight="1" x14ac:dyDescent="0.2">
      <c r="A498" s="1467">
        <v>1</v>
      </c>
      <c r="B498" s="1469">
        <v>3</v>
      </c>
      <c r="C498" s="1454">
        <v>10</v>
      </c>
      <c r="D498" s="1192" t="s">
        <v>208</v>
      </c>
      <c r="E498" s="1456" t="s">
        <v>190</v>
      </c>
      <c r="F498" s="632" t="s">
        <v>158</v>
      </c>
      <c r="G498" s="22" t="s">
        <v>73</v>
      </c>
      <c r="H498" s="95">
        <f>SUM(I498,K498)</f>
        <v>0</v>
      </c>
      <c r="I498" s="91"/>
      <c r="J498" s="91"/>
      <c r="K498" s="456"/>
      <c r="L498" s="729"/>
      <c r="M498" s="664"/>
      <c r="N498" s="664"/>
      <c r="O498" s="664"/>
      <c r="P498" s="665"/>
    </row>
    <row r="499" spans="1:16" s="20" customFormat="1" ht="15.75" hidden="1" customHeight="1" x14ac:dyDescent="0.2">
      <c r="A499" s="1468"/>
      <c r="B499" s="1470"/>
      <c r="C499" s="1455"/>
      <c r="D499" s="1192"/>
      <c r="E499" s="1457"/>
      <c r="F499" s="1012" t="s">
        <v>48</v>
      </c>
      <c r="G499" s="1466"/>
      <c r="H499" s="92">
        <f t="shared" ref="H499:K499" si="170">H498</f>
        <v>0</v>
      </c>
      <c r="I499" s="93">
        <f t="shared" si="170"/>
        <v>0</v>
      </c>
      <c r="J499" s="93">
        <f t="shared" si="170"/>
        <v>0</v>
      </c>
      <c r="K499" s="233">
        <f t="shared" si="170"/>
        <v>0</v>
      </c>
      <c r="L499" s="729"/>
      <c r="M499" s="664"/>
      <c r="N499" s="664"/>
      <c r="O499" s="664"/>
      <c r="P499" s="665"/>
    </row>
    <row r="500" spans="1:16" s="20" customFormat="1" ht="16.5" hidden="1" customHeight="1" x14ac:dyDescent="0.2">
      <c r="A500" s="1467">
        <v>1</v>
      </c>
      <c r="B500" s="1469">
        <v>3</v>
      </c>
      <c r="C500" s="1471">
        <v>11</v>
      </c>
      <c r="D500" s="1291" t="s">
        <v>436</v>
      </c>
      <c r="E500" s="1383" t="s">
        <v>190</v>
      </c>
      <c r="F500" s="630" t="s">
        <v>158</v>
      </c>
      <c r="G500" s="505" t="s">
        <v>80</v>
      </c>
      <c r="H500" s="508">
        <f>SUM(I500,K500)</f>
        <v>0</v>
      </c>
      <c r="I500" s="502">
        <v>0</v>
      </c>
      <c r="J500" s="502"/>
      <c r="K500" s="512"/>
      <c r="L500" s="729"/>
      <c r="M500" s="664"/>
      <c r="N500" s="664"/>
      <c r="O500" s="664"/>
      <c r="P500" s="665"/>
    </row>
    <row r="501" spans="1:16" s="20" customFormat="1" ht="16.5" hidden="1" customHeight="1" x14ac:dyDescent="0.2">
      <c r="A501" s="1468"/>
      <c r="B501" s="1470"/>
      <c r="C501" s="1472"/>
      <c r="D501" s="1399"/>
      <c r="E501" s="1400"/>
      <c r="F501" s="1012" t="s">
        <v>48</v>
      </c>
      <c r="G501" s="1466"/>
      <c r="H501" s="92">
        <f t="shared" ref="H501:K501" si="171">H500</f>
        <v>0</v>
      </c>
      <c r="I501" s="93">
        <f t="shared" si="171"/>
        <v>0</v>
      </c>
      <c r="J501" s="93">
        <f t="shared" si="171"/>
        <v>0</v>
      </c>
      <c r="K501" s="233">
        <f t="shared" si="171"/>
        <v>0</v>
      </c>
      <c r="L501" s="729"/>
      <c r="M501" s="664"/>
      <c r="N501" s="664"/>
      <c r="O501" s="664"/>
      <c r="P501" s="665"/>
    </row>
    <row r="502" spans="1:16" s="20" customFormat="1" ht="14.25" customHeight="1" thickBot="1" x14ac:dyDescent="0.25">
      <c r="A502" s="999">
        <v>1</v>
      </c>
      <c r="B502" s="1002">
        <v>3</v>
      </c>
      <c r="C502" s="1022">
        <v>12</v>
      </c>
      <c r="D502" s="1312" t="s">
        <v>555</v>
      </c>
      <c r="E502" s="1463" t="s">
        <v>204</v>
      </c>
      <c r="F502" s="636" t="s">
        <v>241</v>
      </c>
      <c r="G502" s="396" t="s">
        <v>80</v>
      </c>
      <c r="H502" s="472">
        <f>SUM(I502,K502)</f>
        <v>47</v>
      </c>
      <c r="I502" s="473">
        <v>47</v>
      </c>
      <c r="J502" s="473"/>
      <c r="K502" s="521"/>
      <c r="L502" s="929" t="s">
        <v>969</v>
      </c>
      <c r="M502" s="1048" t="s">
        <v>970</v>
      </c>
      <c r="N502" s="1048">
        <v>1</v>
      </c>
      <c r="O502" s="1048" t="s">
        <v>971</v>
      </c>
      <c r="P502" s="925" t="s">
        <v>718</v>
      </c>
    </row>
    <row r="503" spans="1:16" s="20" customFormat="1" ht="0.75" hidden="1" customHeight="1" thickBot="1" x14ac:dyDescent="0.25">
      <c r="A503" s="1000"/>
      <c r="B503" s="1003"/>
      <c r="C503" s="1190"/>
      <c r="D503" s="1312"/>
      <c r="E503" s="1464"/>
      <c r="F503" s="624" t="s">
        <v>241</v>
      </c>
      <c r="G503" s="366" t="s">
        <v>74</v>
      </c>
      <c r="H503" s="472">
        <f>SUM(I503,K503)</f>
        <v>0</v>
      </c>
      <c r="I503" s="473"/>
      <c r="J503" s="473"/>
      <c r="K503" s="521"/>
      <c r="L503" s="1051"/>
      <c r="M503" s="1052"/>
      <c r="N503" s="1052"/>
      <c r="O503" s="1052"/>
      <c r="P503" s="1053"/>
    </row>
    <row r="504" spans="1:16" s="20" customFormat="1" ht="16.5" hidden="1" customHeight="1" thickBot="1" x14ac:dyDescent="0.25">
      <c r="A504" s="1000"/>
      <c r="B504" s="1003"/>
      <c r="C504" s="1190"/>
      <c r="D504" s="1312"/>
      <c r="E504" s="1464"/>
      <c r="F504" s="635" t="s">
        <v>241</v>
      </c>
      <c r="G504" s="515" t="s">
        <v>573</v>
      </c>
      <c r="H504" s="472">
        <f>SUM(I504,K504)</f>
        <v>0</v>
      </c>
      <c r="I504" s="473"/>
      <c r="J504" s="473"/>
      <c r="K504" s="521"/>
      <c r="L504" s="1051"/>
      <c r="M504" s="1052"/>
      <c r="N504" s="1052"/>
      <c r="O504" s="1052"/>
      <c r="P504" s="1053"/>
    </row>
    <row r="505" spans="1:16" s="20" customFormat="1" ht="59.25" customHeight="1" thickBot="1" x14ac:dyDescent="0.25">
      <c r="A505" s="1001"/>
      <c r="B505" s="1004"/>
      <c r="C505" s="1191"/>
      <c r="D505" s="1312"/>
      <c r="E505" s="1465"/>
      <c r="F505" s="1252" t="s">
        <v>48</v>
      </c>
      <c r="G505" s="1264"/>
      <c r="H505" s="83">
        <f t="shared" ref="H505:K505" si="172">H502+H503+H504</f>
        <v>47</v>
      </c>
      <c r="I505" s="477">
        <f t="shared" si="172"/>
        <v>47</v>
      </c>
      <c r="J505" s="477">
        <f t="shared" si="172"/>
        <v>0</v>
      </c>
      <c r="K505" s="476">
        <f t="shared" si="172"/>
        <v>0</v>
      </c>
      <c r="L505" s="1051"/>
      <c r="M505" s="1052"/>
      <c r="N505" s="1052"/>
      <c r="O505" s="1052"/>
      <c r="P505" s="1053"/>
    </row>
    <row r="506" spans="1:16" s="20" customFormat="1" ht="14.25" customHeight="1" thickBot="1" x14ac:dyDescent="0.25">
      <c r="A506" s="999">
        <v>1</v>
      </c>
      <c r="B506" s="1002">
        <v>3</v>
      </c>
      <c r="C506" s="1022">
        <v>13</v>
      </c>
      <c r="D506" s="1312" t="s">
        <v>505</v>
      </c>
      <c r="E506" s="1463" t="s">
        <v>204</v>
      </c>
      <c r="F506" s="636" t="s">
        <v>241</v>
      </c>
      <c r="G506" s="396" t="s">
        <v>80</v>
      </c>
      <c r="H506" s="458">
        <f>SUM(I506,K506)</f>
        <v>150</v>
      </c>
      <c r="I506" s="459">
        <v>150</v>
      </c>
      <c r="J506" s="459"/>
      <c r="K506" s="763"/>
      <c r="L506" s="972" t="s">
        <v>972</v>
      </c>
      <c r="M506" s="960" t="s">
        <v>973</v>
      </c>
      <c r="N506" s="958">
        <v>1</v>
      </c>
      <c r="O506" s="1048" t="s">
        <v>971</v>
      </c>
      <c r="P506" s="925" t="s">
        <v>718</v>
      </c>
    </row>
    <row r="507" spans="1:16" s="20" customFormat="1" ht="16.5" hidden="1" customHeight="1" x14ac:dyDescent="0.2">
      <c r="A507" s="1000"/>
      <c r="B507" s="1003"/>
      <c r="C507" s="1190"/>
      <c r="D507" s="1312"/>
      <c r="E507" s="1464"/>
      <c r="F507" s="624" t="s">
        <v>241</v>
      </c>
      <c r="G507" s="366" t="s">
        <v>74</v>
      </c>
      <c r="H507" s="472">
        <f>SUM(I507,K507)</f>
        <v>0</v>
      </c>
      <c r="I507" s="473"/>
      <c r="J507" s="473"/>
      <c r="K507" s="521"/>
      <c r="L507" s="1054"/>
      <c r="M507" s="960"/>
      <c r="N507" s="958"/>
      <c r="O507" s="1052"/>
      <c r="P507" s="1053"/>
    </row>
    <row r="508" spans="1:16" s="20" customFormat="1" ht="16.5" hidden="1" customHeight="1" thickBot="1" x14ac:dyDescent="0.25">
      <c r="A508" s="1000"/>
      <c r="B508" s="1003"/>
      <c r="C508" s="1190"/>
      <c r="D508" s="1312"/>
      <c r="E508" s="1464"/>
      <c r="F508" s="635" t="s">
        <v>241</v>
      </c>
      <c r="G508" s="515" t="s">
        <v>573</v>
      </c>
      <c r="H508" s="284">
        <f>SUM(I508,K508)</f>
        <v>0</v>
      </c>
      <c r="I508" s="237"/>
      <c r="J508" s="237"/>
      <c r="K508" s="383"/>
      <c r="L508" s="1054"/>
      <c r="M508" s="960"/>
      <c r="N508" s="958"/>
      <c r="O508" s="1052"/>
      <c r="P508" s="1053"/>
    </row>
    <row r="509" spans="1:16" s="20" customFormat="1" ht="57.75" customHeight="1" thickBot="1" x14ac:dyDescent="0.25">
      <c r="A509" s="1001"/>
      <c r="B509" s="1004"/>
      <c r="C509" s="1191"/>
      <c r="D509" s="1312"/>
      <c r="E509" s="1465"/>
      <c r="F509" s="1319" t="s">
        <v>48</v>
      </c>
      <c r="G509" s="1320"/>
      <c r="H509" s="308">
        <f t="shared" ref="H509:K509" si="173">H506+H507+H508</f>
        <v>150</v>
      </c>
      <c r="I509" s="305">
        <f t="shared" si="173"/>
        <v>150</v>
      </c>
      <c r="J509" s="305">
        <f t="shared" si="173"/>
        <v>0</v>
      </c>
      <c r="K509" s="311">
        <f t="shared" si="173"/>
        <v>0</v>
      </c>
      <c r="L509" s="1055"/>
      <c r="M509" s="961"/>
      <c r="N509" s="959"/>
      <c r="O509" s="1052"/>
      <c r="P509" s="1053"/>
    </row>
    <row r="510" spans="1:16" s="20" customFormat="1" ht="15" customHeight="1" thickBot="1" x14ac:dyDescent="0.25">
      <c r="A510" s="23">
        <v>1</v>
      </c>
      <c r="B510" s="25">
        <v>3</v>
      </c>
      <c r="C510" s="1473" t="s">
        <v>45</v>
      </c>
      <c r="D510" s="1474"/>
      <c r="E510" s="1474"/>
      <c r="F510" s="1474"/>
      <c r="G510" s="1474"/>
      <c r="H510" s="590">
        <f t="shared" ref="H510:K510" si="174">H477+H481+H484+H487+H489+H491+H493+H495+H497+H499+H501+H505+H509</f>
        <v>503.5</v>
      </c>
      <c r="I510" s="589">
        <f t="shared" si="174"/>
        <v>479.5</v>
      </c>
      <c r="J510" s="589">
        <f t="shared" si="174"/>
        <v>0</v>
      </c>
      <c r="K510" s="591">
        <f t="shared" si="174"/>
        <v>24</v>
      </c>
      <c r="L510" s="717"/>
      <c r="M510" s="718"/>
      <c r="N510" s="718"/>
      <c r="O510" s="718"/>
      <c r="P510" s="719"/>
    </row>
    <row r="511" spans="1:16" s="27" customFormat="1" ht="15" customHeight="1" thickBot="1" x14ac:dyDescent="0.25">
      <c r="A511" s="26">
        <v>1</v>
      </c>
      <c r="B511" s="1458" t="s">
        <v>46</v>
      </c>
      <c r="C511" s="1459"/>
      <c r="D511" s="1459"/>
      <c r="E511" s="1459"/>
      <c r="F511" s="1459"/>
      <c r="G511" s="1460"/>
      <c r="H511" s="575">
        <f t="shared" ref="H511:K511" si="175">H441+H473+H510</f>
        <v>2893.3</v>
      </c>
      <c r="I511" s="576">
        <f>I441+I473+I510</f>
        <v>2358.4</v>
      </c>
      <c r="J511" s="576">
        <f t="shared" si="175"/>
        <v>56.1</v>
      </c>
      <c r="K511" s="99">
        <f t="shared" si="175"/>
        <v>534.90000000000009</v>
      </c>
      <c r="L511" s="720"/>
      <c r="M511" s="721"/>
      <c r="N511" s="721"/>
      <c r="O511" s="721"/>
      <c r="P511" s="722"/>
    </row>
    <row r="512" spans="1:16" s="27" customFormat="1" ht="15" customHeight="1" thickBot="1" x14ac:dyDescent="0.25">
      <c r="A512" s="1461" t="s">
        <v>47</v>
      </c>
      <c r="B512" s="1462"/>
      <c r="C512" s="1462"/>
      <c r="D512" s="1462"/>
      <c r="E512" s="1462"/>
      <c r="F512" s="1462"/>
      <c r="G512" s="1462"/>
      <c r="H512" s="102">
        <f t="shared" ref="H512:K512" si="176">H511</f>
        <v>2893.3</v>
      </c>
      <c r="I512" s="103">
        <f t="shared" si="176"/>
        <v>2358.4</v>
      </c>
      <c r="J512" s="103">
        <f t="shared" si="176"/>
        <v>56.1</v>
      </c>
      <c r="K512" s="235">
        <f t="shared" si="176"/>
        <v>534.90000000000009</v>
      </c>
      <c r="L512" s="700"/>
      <c r="M512" s="701"/>
      <c r="N512" s="701"/>
      <c r="O512" s="701"/>
      <c r="P512" s="702"/>
    </row>
    <row r="513" spans="1:16" s="4" customFormat="1" ht="17.25" customHeight="1" thickBot="1" x14ac:dyDescent="0.25">
      <c r="A513" s="648" t="s">
        <v>655</v>
      </c>
      <c r="B513" s="649"/>
      <c r="C513" s="649"/>
      <c r="D513" s="649"/>
      <c r="E513" s="649"/>
      <c r="F513" s="649"/>
      <c r="G513" s="649"/>
      <c r="H513" s="649"/>
      <c r="I513" s="649"/>
      <c r="J513" s="649"/>
      <c r="K513" s="649"/>
      <c r="L513" s="649"/>
      <c r="M513" s="649"/>
      <c r="N513" s="649"/>
      <c r="O513" s="649"/>
      <c r="P513" s="764"/>
    </row>
    <row r="514" spans="1:16" s="4" customFormat="1" ht="15" customHeight="1" thickBot="1" x14ac:dyDescent="0.25">
      <c r="A514" s="1296" t="s">
        <v>305</v>
      </c>
      <c r="B514" s="1297"/>
      <c r="C514" s="1297"/>
      <c r="D514" s="1297"/>
      <c r="E514" s="1297"/>
      <c r="F514" s="1297"/>
      <c r="G514" s="1297"/>
      <c r="H514" s="1297"/>
      <c r="I514" s="1297"/>
      <c r="J514" s="1297"/>
      <c r="K514" s="1297"/>
      <c r="L514" s="652"/>
      <c r="M514" s="652"/>
      <c r="N514" s="652"/>
      <c r="O514" s="652"/>
      <c r="P514" s="653"/>
    </row>
    <row r="515" spans="1:16" s="3" customFormat="1" ht="18" customHeight="1" thickBot="1" x14ac:dyDescent="0.25">
      <c r="A515" s="689">
        <v>1</v>
      </c>
      <c r="B515" s="1206" t="s">
        <v>306</v>
      </c>
      <c r="C515" s="1207"/>
      <c r="D515" s="1207"/>
      <c r="E515" s="1207"/>
      <c r="F515" s="1207"/>
      <c r="G515" s="1207"/>
      <c r="H515" s="1207"/>
      <c r="I515" s="1207"/>
      <c r="J515" s="1207"/>
      <c r="K515" s="1207"/>
      <c r="L515" s="682"/>
      <c r="M515" s="682"/>
      <c r="N515" s="682"/>
      <c r="O515" s="682"/>
      <c r="P515" s="683"/>
    </row>
    <row r="516" spans="1:16" s="3" customFormat="1" ht="16.5" customHeight="1" thickBot="1" x14ac:dyDescent="0.25">
      <c r="A516" s="464">
        <v>1</v>
      </c>
      <c r="B516" s="467">
        <v>2</v>
      </c>
      <c r="C516" s="765" t="s">
        <v>320</v>
      </c>
      <c r="D516" s="766"/>
      <c r="E516" s="766"/>
      <c r="F516" s="766"/>
      <c r="G516" s="766"/>
      <c r="H516" s="767"/>
      <c r="I516" s="767"/>
      <c r="J516" s="767"/>
      <c r="K516" s="767"/>
      <c r="L516" s="768"/>
      <c r="M516" s="768"/>
      <c r="N516" s="768"/>
      <c r="O516" s="768"/>
      <c r="P516" s="769"/>
    </row>
    <row r="517" spans="1:16" s="1" customFormat="1" ht="1.5" hidden="1" customHeight="1" thickBot="1" x14ac:dyDescent="0.25">
      <c r="A517" s="999">
        <v>1</v>
      </c>
      <c r="B517" s="1002">
        <v>1</v>
      </c>
      <c r="C517" s="938">
        <v>1</v>
      </c>
      <c r="D517" s="1006" t="s">
        <v>307</v>
      </c>
      <c r="E517" s="1413" t="s">
        <v>683</v>
      </c>
      <c r="F517" s="615" t="s">
        <v>308</v>
      </c>
      <c r="G517" s="16" t="s">
        <v>73</v>
      </c>
      <c r="H517" s="411">
        <f t="shared" ref="H517:H520" si="177">I517+K517</f>
        <v>0</v>
      </c>
      <c r="I517" s="529"/>
      <c r="J517" s="529"/>
      <c r="K517" s="389"/>
    </row>
    <row r="518" spans="1:16" s="1" customFormat="1" ht="15" hidden="1" customHeight="1" thickBot="1" x14ac:dyDescent="0.25">
      <c r="A518" s="1000"/>
      <c r="B518" s="1003"/>
      <c r="C518" s="1005"/>
      <c r="D518" s="1007"/>
      <c r="E518" s="1452"/>
      <c r="F518" s="609" t="s">
        <v>308</v>
      </c>
      <c r="G518" s="248" t="s">
        <v>309</v>
      </c>
      <c r="H518" s="115">
        <f t="shared" si="177"/>
        <v>0</v>
      </c>
      <c r="I518" s="473"/>
      <c r="J518" s="473"/>
      <c r="K518" s="521"/>
    </row>
    <row r="519" spans="1:16" s="1" customFormat="1" ht="15" hidden="1" customHeight="1" thickBot="1" x14ac:dyDescent="0.25">
      <c r="A519" s="1000"/>
      <c r="B519" s="1003"/>
      <c r="C519" s="1005"/>
      <c r="D519" s="1007"/>
      <c r="E519" s="1452"/>
      <c r="F519" s="609" t="s">
        <v>308</v>
      </c>
      <c r="G519" s="248" t="s">
        <v>124</v>
      </c>
      <c r="H519" s="115">
        <f t="shared" si="177"/>
        <v>0</v>
      </c>
      <c r="I519" s="473"/>
      <c r="J519" s="473"/>
      <c r="K519" s="521"/>
    </row>
    <row r="520" spans="1:16" s="1" customFormat="1" ht="12" hidden="1" thickBot="1" x14ac:dyDescent="0.25">
      <c r="A520" s="1000"/>
      <c r="B520" s="1003"/>
      <c r="C520" s="1005"/>
      <c r="D520" s="1007"/>
      <c r="E520" s="1452"/>
      <c r="F520" s="609" t="s">
        <v>308</v>
      </c>
      <c r="G520" s="248" t="s">
        <v>573</v>
      </c>
      <c r="H520" s="115">
        <f t="shared" si="177"/>
        <v>0</v>
      </c>
      <c r="I520" s="521"/>
      <c r="J520" s="473"/>
      <c r="K520" s="521"/>
    </row>
    <row r="521" spans="1:16" s="1" customFormat="1" ht="14.25" hidden="1" customHeight="1" thickBot="1" x14ac:dyDescent="0.25">
      <c r="A521" s="1001"/>
      <c r="B521" s="1004"/>
      <c r="C521" s="939"/>
      <c r="D521" s="1008"/>
      <c r="E521" s="1414"/>
      <c r="F521" s="1196" t="s">
        <v>48</v>
      </c>
      <c r="G521" s="1453"/>
      <c r="H521" s="489">
        <f t="shared" ref="H521:K521" si="178">H517+H518+H519+H520</f>
        <v>0</v>
      </c>
      <c r="I521" s="477">
        <f t="shared" si="178"/>
        <v>0</v>
      </c>
      <c r="J521" s="477">
        <f t="shared" si="178"/>
        <v>0</v>
      </c>
      <c r="K521" s="476">
        <f t="shared" si="178"/>
        <v>0</v>
      </c>
    </row>
    <row r="522" spans="1:16" s="1" customFormat="1" ht="15" hidden="1" customHeight="1" x14ac:dyDescent="0.2">
      <c r="A522" s="999">
        <v>1</v>
      </c>
      <c r="B522" s="1002">
        <v>1</v>
      </c>
      <c r="C522" s="1381">
        <v>2</v>
      </c>
      <c r="D522" s="1291" t="s">
        <v>310</v>
      </c>
      <c r="E522" s="1383" t="s">
        <v>187</v>
      </c>
      <c r="F522" s="504" t="s">
        <v>308</v>
      </c>
      <c r="G522" s="160" t="s">
        <v>80</v>
      </c>
      <c r="H522" s="511">
        <f>SUM(I522,K522)</f>
        <v>0</v>
      </c>
      <c r="I522" s="502"/>
      <c r="J522" s="502"/>
      <c r="K522" s="512"/>
    </row>
    <row r="523" spans="1:16" s="1" customFormat="1" ht="15" hidden="1" customHeight="1" x14ac:dyDescent="0.2">
      <c r="A523" s="1000"/>
      <c r="B523" s="1003"/>
      <c r="C523" s="1385"/>
      <c r="D523" s="1387"/>
      <c r="E523" s="1386"/>
      <c r="F523" s="630" t="s">
        <v>308</v>
      </c>
      <c r="G523" s="505" t="s">
        <v>74</v>
      </c>
      <c r="H523" s="511">
        <f>SUM(I523,K523)</f>
        <v>0</v>
      </c>
      <c r="I523" s="502"/>
      <c r="J523" s="502"/>
      <c r="K523" s="512"/>
    </row>
    <row r="524" spans="1:16" s="1" customFormat="1" ht="15" hidden="1" customHeight="1" x14ac:dyDescent="0.2">
      <c r="A524" s="1001"/>
      <c r="B524" s="1004"/>
      <c r="C524" s="1382"/>
      <c r="D524" s="1292"/>
      <c r="E524" s="1384"/>
      <c r="F524" s="1012" t="s">
        <v>48</v>
      </c>
      <c r="G524" s="1013"/>
      <c r="H524" s="490">
        <f t="shared" ref="H524:K524" si="179">H522+H523</f>
        <v>0</v>
      </c>
      <c r="I524" s="476">
        <f t="shared" si="179"/>
        <v>0</v>
      </c>
      <c r="J524" s="477">
        <f t="shared" si="179"/>
        <v>0</v>
      </c>
      <c r="K524" s="476">
        <f t="shared" si="179"/>
        <v>0</v>
      </c>
    </row>
    <row r="525" spans="1:16" s="1" customFormat="1" ht="15" hidden="1" customHeight="1" x14ac:dyDescent="0.2">
      <c r="A525" s="999">
        <v>1</v>
      </c>
      <c r="B525" s="1002">
        <v>1</v>
      </c>
      <c r="C525" s="1381">
        <v>3</v>
      </c>
      <c r="D525" s="1291" t="s">
        <v>311</v>
      </c>
      <c r="E525" s="1383" t="s">
        <v>187</v>
      </c>
      <c r="F525" s="622" t="s">
        <v>308</v>
      </c>
      <c r="G525" s="162" t="s">
        <v>80</v>
      </c>
      <c r="H525" s="511">
        <f>SUM(I525,K525)</f>
        <v>0</v>
      </c>
      <c r="I525" s="502"/>
      <c r="J525" s="502"/>
      <c r="K525" s="512"/>
    </row>
    <row r="526" spans="1:16" s="1" customFormat="1" ht="15" hidden="1" customHeight="1" x14ac:dyDescent="0.2">
      <c r="A526" s="1000"/>
      <c r="B526" s="1003"/>
      <c r="C526" s="1385"/>
      <c r="D526" s="1387"/>
      <c r="E526" s="1386"/>
      <c r="F526" s="622" t="s">
        <v>308</v>
      </c>
      <c r="G526" s="162" t="s">
        <v>74</v>
      </c>
      <c r="H526" s="511">
        <f>SUM(I526,K526)</f>
        <v>0</v>
      </c>
      <c r="I526" s="502"/>
      <c r="J526" s="502"/>
      <c r="K526" s="512"/>
    </row>
    <row r="527" spans="1:16" s="1" customFormat="1" ht="15" hidden="1" customHeight="1" x14ac:dyDescent="0.2">
      <c r="A527" s="1001"/>
      <c r="B527" s="1004"/>
      <c r="C527" s="1382"/>
      <c r="D527" s="1292"/>
      <c r="E527" s="1384"/>
      <c r="F527" s="1012" t="s">
        <v>48</v>
      </c>
      <c r="G527" s="1013"/>
      <c r="H527" s="490">
        <f t="shared" ref="H527:K527" si="180">H525+H526</f>
        <v>0</v>
      </c>
      <c r="I527" s="476">
        <f t="shared" si="180"/>
        <v>0</v>
      </c>
      <c r="J527" s="476">
        <f t="shared" si="180"/>
        <v>0</v>
      </c>
      <c r="K527" s="476">
        <f t="shared" si="180"/>
        <v>0</v>
      </c>
    </row>
    <row r="528" spans="1:16" s="1" customFormat="1" ht="15" hidden="1" customHeight="1" x14ac:dyDescent="0.2">
      <c r="A528" s="999">
        <v>1</v>
      </c>
      <c r="B528" s="1002">
        <v>1</v>
      </c>
      <c r="C528" s="1381">
        <v>4</v>
      </c>
      <c r="D528" s="1291" t="s">
        <v>312</v>
      </c>
      <c r="E528" s="1383" t="s">
        <v>187</v>
      </c>
      <c r="F528" s="622" t="s">
        <v>308</v>
      </c>
      <c r="G528" s="162" t="s">
        <v>80</v>
      </c>
      <c r="H528" s="511">
        <f>SUM(I528,K528)</f>
        <v>0</v>
      </c>
      <c r="I528" s="502"/>
      <c r="J528" s="502"/>
      <c r="K528" s="512"/>
    </row>
    <row r="529" spans="1:11" s="1" customFormat="1" ht="15" hidden="1" customHeight="1" x14ac:dyDescent="0.2">
      <c r="A529" s="1000"/>
      <c r="B529" s="1003"/>
      <c r="C529" s="1385"/>
      <c r="D529" s="1387"/>
      <c r="E529" s="1386"/>
      <c r="F529" s="622" t="s">
        <v>308</v>
      </c>
      <c r="G529" s="162" t="s">
        <v>74</v>
      </c>
      <c r="H529" s="511">
        <f>SUM(I529,K529)</f>
        <v>0</v>
      </c>
      <c r="I529" s="502"/>
      <c r="J529" s="502"/>
      <c r="K529" s="512"/>
    </row>
    <row r="530" spans="1:11" s="1" customFormat="1" ht="12" hidden="1" thickBot="1" x14ac:dyDescent="0.25">
      <c r="A530" s="1001"/>
      <c r="B530" s="1004"/>
      <c r="C530" s="1382"/>
      <c r="D530" s="1292"/>
      <c r="E530" s="1384"/>
      <c r="F530" s="1012" t="s">
        <v>48</v>
      </c>
      <c r="G530" s="1013"/>
      <c r="H530" s="490">
        <f t="shared" ref="H530:K530" si="181">H528+H529</f>
        <v>0</v>
      </c>
      <c r="I530" s="477">
        <f t="shared" si="181"/>
        <v>0</v>
      </c>
      <c r="J530" s="477">
        <f t="shared" si="181"/>
        <v>0</v>
      </c>
      <c r="K530" s="490">
        <f t="shared" si="181"/>
        <v>0</v>
      </c>
    </row>
    <row r="531" spans="1:11" s="1" customFormat="1" ht="15" hidden="1" customHeight="1" thickBot="1" x14ac:dyDescent="0.25">
      <c r="A531" s="999">
        <v>1</v>
      </c>
      <c r="B531" s="1002">
        <v>1</v>
      </c>
      <c r="C531" s="938">
        <v>5</v>
      </c>
      <c r="D531" s="1006" t="s">
        <v>313</v>
      </c>
      <c r="E531" s="1186" t="s">
        <v>546</v>
      </c>
      <c r="F531" s="639" t="s">
        <v>314</v>
      </c>
      <c r="G531" s="16" t="s">
        <v>73</v>
      </c>
      <c r="H531" s="88">
        <f>I531+K531</f>
        <v>0</v>
      </c>
      <c r="I531" s="470"/>
      <c r="J531" s="470"/>
      <c r="K531" s="494"/>
    </row>
    <row r="532" spans="1:11" s="1" customFormat="1" ht="15" hidden="1" customHeight="1" thickBot="1" x14ac:dyDescent="0.25">
      <c r="A532" s="1000"/>
      <c r="B532" s="1003"/>
      <c r="C532" s="1005"/>
      <c r="D532" s="1007"/>
      <c r="E532" s="1187"/>
      <c r="F532" s="621" t="s">
        <v>314</v>
      </c>
      <c r="G532" s="248" t="s">
        <v>309</v>
      </c>
      <c r="H532" s="88">
        <f t="shared" ref="H532:H534" si="182">I532+K532</f>
        <v>0</v>
      </c>
      <c r="I532" s="470"/>
      <c r="J532" s="470"/>
      <c r="K532" s="494"/>
    </row>
    <row r="533" spans="1:11" s="1" customFormat="1" ht="14.25" hidden="1" customHeight="1" thickBot="1" x14ac:dyDescent="0.25">
      <c r="A533" s="1000"/>
      <c r="B533" s="1003"/>
      <c r="C533" s="1005"/>
      <c r="D533" s="1007"/>
      <c r="E533" s="1187"/>
      <c r="F533" s="638" t="s">
        <v>314</v>
      </c>
      <c r="G533" s="78" t="s">
        <v>124</v>
      </c>
      <c r="H533" s="88">
        <f t="shared" si="182"/>
        <v>0</v>
      </c>
      <c r="I533" s="470"/>
      <c r="J533" s="470"/>
      <c r="K533" s="494"/>
    </row>
    <row r="534" spans="1:11" s="1" customFormat="1" ht="15" hidden="1" customHeight="1" thickBot="1" x14ac:dyDescent="0.25">
      <c r="A534" s="1000"/>
      <c r="B534" s="1003"/>
      <c r="C534" s="1005"/>
      <c r="D534" s="1007"/>
      <c r="E534" s="1187"/>
      <c r="F534" s="638" t="s">
        <v>314</v>
      </c>
      <c r="G534" s="251" t="s">
        <v>573</v>
      </c>
      <c r="H534" s="88">
        <f t="shared" si="182"/>
        <v>0</v>
      </c>
      <c r="I534" s="494"/>
      <c r="J534" s="470"/>
      <c r="K534" s="88"/>
    </row>
    <row r="535" spans="1:11" s="1" customFormat="1" ht="12" hidden="1" thickBot="1" x14ac:dyDescent="0.25">
      <c r="A535" s="1001"/>
      <c r="B535" s="1004"/>
      <c r="C535" s="939"/>
      <c r="D535" s="1008"/>
      <c r="E535" s="1188"/>
      <c r="F535" s="1012" t="s">
        <v>48</v>
      </c>
      <c r="G535" s="1013"/>
      <c r="H535" s="489">
        <f t="shared" ref="H535:K535" si="183">H531+H532+H533+H534</f>
        <v>0</v>
      </c>
      <c r="I535" s="477">
        <f t="shared" si="183"/>
        <v>0</v>
      </c>
      <c r="J535" s="477">
        <f t="shared" si="183"/>
        <v>0</v>
      </c>
      <c r="K535" s="490">
        <f t="shared" si="183"/>
        <v>0</v>
      </c>
    </row>
    <row r="536" spans="1:11" s="1" customFormat="1" ht="15" hidden="1" customHeight="1" x14ac:dyDescent="0.2">
      <c r="A536" s="999">
        <v>1</v>
      </c>
      <c r="B536" s="1002">
        <v>1</v>
      </c>
      <c r="C536" s="938">
        <v>6</v>
      </c>
      <c r="D536" s="1291" t="s">
        <v>315</v>
      </c>
      <c r="E536" s="1383" t="s">
        <v>450</v>
      </c>
      <c r="F536" s="438" t="s">
        <v>308</v>
      </c>
      <c r="G536" s="174" t="s">
        <v>80</v>
      </c>
      <c r="H536" s="599">
        <f>SUM(I536,K536)</f>
        <v>0</v>
      </c>
      <c r="I536" s="335"/>
      <c r="J536" s="335"/>
      <c r="K536" s="445"/>
    </row>
    <row r="537" spans="1:11" s="1" customFormat="1" ht="15" hidden="1" customHeight="1" x14ac:dyDescent="0.2">
      <c r="A537" s="1000"/>
      <c r="B537" s="1003"/>
      <c r="C537" s="1005"/>
      <c r="D537" s="1387"/>
      <c r="E537" s="1386"/>
      <c r="F537" s="438" t="s">
        <v>308</v>
      </c>
      <c r="G537" s="174" t="s">
        <v>74</v>
      </c>
      <c r="H537" s="182">
        <f>SUM(I537,K537)</f>
        <v>0</v>
      </c>
      <c r="I537" s="171"/>
      <c r="J537" s="171"/>
      <c r="K537" s="222"/>
    </row>
    <row r="538" spans="1:11" s="1" customFormat="1" ht="15" hidden="1" customHeight="1" x14ac:dyDescent="0.2">
      <c r="A538" s="1001"/>
      <c r="B538" s="1004"/>
      <c r="C538" s="939"/>
      <c r="D538" s="1292"/>
      <c r="E538" s="1384"/>
      <c r="F538" s="1012" t="s">
        <v>48</v>
      </c>
      <c r="G538" s="1013"/>
      <c r="H538" s="490">
        <f t="shared" ref="H538:K538" si="184">H536+H537</f>
        <v>0</v>
      </c>
      <c r="I538" s="477">
        <f t="shared" si="184"/>
        <v>0</v>
      </c>
      <c r="J538" s="490">
        <f t="shared" si="184"/>
        <v>0</v>
      </c>
      <c r="K538" s="476">
        <f t="shared" si="184"/>
        <v>0</v>
      </c>
    </row>
    <row r="539" spans="1:11" s="1" customFormat="1" ht="15" hidden="1" customHeight="1" x14ac:dyDescent="0.2">
      <c r="A539" s="999">
        <v>1</v>
      </c>
      <c r="B539" s="1002">
        <v>1</v>
      </c>
      <c r="C539" s="938">
        <v>7</v>
      </c>
      <c r="D539" s="1291" t="s">
        <v>316</v>
      </c>
      <c r="E539" s="1383" t="s">
        <v>451</v>
      </c>
      <c r="F539" s="622" t="s">
        <v>308</v>
      </c>
      <c r="G539" s="162" t="s">
        <v>80</v>
      </c>
      <c r="H539" s="511">
        <f>I539+K539</f>
        <v>0</v>
      </c>
      <c r="I539" s="502"/>
      <c r="J539" s="502"/>
      <c r="K539" s="511"/>
    </row>
    <row r="540" spans="1:11" s="1" customFormat="1" ht="15" hidden="1" customHeight="1" x14ac:dyDescent="0.2">
      <c r="A540" s="1000"/>
      <c r="B540" s="1003"/>
      <c r="C540" s="1005"/>
      <c r="D540" s="1387"/>
      <c r="E540" s="1386"/>
      <c r="F540" s="622" t="s">
        <v>308</v>
      </c>
      <c r="G540" s="162" t="s">
        <v>74</v>
      </c>
      <c r="H540" s="511">
        <f>I540+K540</f>
        <v>0</v>
      </c>
      <c r="I540" s="502"/>
      <c r="J540" s="502"/>
      <c r="K540" s="511"/>
    </row>
    <row r="541" spans="1:11" s="1" customFormat="1" ht="15" hidden="1" customHeight="1" x14ac:dyDescent="0.2">
      <c r="A541" s="1001"/>
      <c r="B541" s="1004"/>
      <c r="C541" s="939"/>
      <c r="D541" s="1292"/>
      <c r="E541" s="1384"/>
      <c r="F541" s="1012" t="s">
        <v>48</v>
      </c>
      <c r="G541" s="1013"/>
      <c r="H541" s="490">
        <f t="shared" ref="H541:K541" si="185">H539+H540</f>
        <v>0</v>
      </c>
      <c r="I541" s="476">
        <f t="shared" si="185"/>
        <v>0</v>
      </c>
      <c r="J541" s="477">
        <f t="shared" si="185"/>
        <v>0</v>
      </c>
      <c r="K541" s="476">
        <f t="shared" si="185"/>
        <v>0</v>
      </c>
    </row>
    <row r="542" spans="1:11" s="1" customFormat="1" ht="15" hidden="1" customHeight="1" x14ac:dyDescent="0.2">
      <c r="A542" s="999">
        <v>1</v>
      </c>
      <c r="B542" s="1002">
        <v>1</v>
      </c>
      <c r="C542" s="938">
        <v>8</v>
      </c>
      <c r="D542" s="1291" t="s">
        <v>318</v>
      </c>
      <c r="E542" s="1383" t="s">
        <v>452</v>
      </c>
      <c r="F542" s="622" t="s">
        <v>308</v>
      </c>
      <c r="G542" s="162" t="s">
        <v>80</v>
      </c>
      <c r="H542" s="511">
        <f>I542+K542</f>
        <v>0</v>
      </c>
      <c r="I542" s="502"/>
      <c r="J542" s="502"/>
      <c r="K542" s="511"/>
    </row>
    <row r="543" spans="1:11" s="1" customFormat="1" ht="15" hidden="1" customHeight="1" x14ac:dyDescent="0.2">
      <c r="A543" s="1000"/>
      <c r="B543" s="1003"/>
      <c r="C543" s="1005"/>
      <c r="D543" s="1387"/>
      <c r="E543" s="1386"/>
      <c r="F543" s="622" t="s">
        <v>308</v>
      </c>
      <c r="G543" s="162" t="s">
        <v>74</v>
      </c>
      <c r="H543" s="511">
        <f>I543+K543</f>
        <v>0</v>
      </c>
      <c r="I543" s="175"/>
      <c r="J543" s="502"/>
      <c r="K543" s="511"/>
    </row>
    <row r="544" spans="1:11" s="1" customFormat="1" ht="13.5" hidden="1" customHeight="1" x14ac:dyDescent="0.2">
      <c r="A544" s="1001"/>
      <c r="B544" s="1004"/>
      <c r="C544" s="939"/>
      <c r="D544" s="1292"/>
      <c r="E544" s="1384"/>
      <c r="F544" s="1012" t="s">
        <v>48</v>
      </c>
      <c r="G544" s="1013"/>
      <c r="H544" s="489">
        <f t="shared" ref="H544:K544" si="186">H542+H543</f>
        <v>0</v>
      </c>
      <c r="I544" s="477">
        <f t="shared" si="186"/>
        <v>0</v>
      </c>
      <c r="J544" s="490">
        <f t="shared" si="186"/>
        <v>0</v>
      </c>
      <c r="K544" s="476">
        <f t="shared" si="186"/>
        <v>0</v>
      </c>
    </row>
    <row r="545" spans="1:16" s="1" customFormat="1" ht="15" hidden="1" customHeight="1" x14ac:dyDescent="0.2">
      <c r="A545" s="999">
        <v>1</v>
      </c>
      <c r="B545" s="1002">
        <v>1</v>
      </c>
      <c r="C545" s="938">
        <v>9</v>
      </c>
      <c r="D545" s="1291" t="s">
        <v>319</v>
      </c>
      <c r="E545" s="1383" t="s">
        <v>449</v>
      </c>
      <c r="F545" s="630" t="s">
        <v>314</v>
      </c>
      <c r="G545" s="162" t="s">
        <v>80</v>
      </c>
      <c r="H545" s="511">
        <f>I545+K545</f>
        <v>0</v>
      </c>
      <c r="I545" s="502"/>
      <c r="J545" s="502"/>
      <c r="K545" s="512"/>
    </row>
    <row r="546" spans="1:16" s="1" customFormat="1" ht="15" hidden="1" customHeight="1" x14ac:dyDescent="0.2">
      <c r="A546" s="1000"/>
      <c r="B546" s="1003"/>
      <c r="C546" s="1005"/>
      <c r="D546" s="1387"/>
      <c r="E546" s="1386"/>
      <c r="F546" s="630" t="s">
        <v>314</v>
      </c>
      <c r="G546" s="162" t="s">
        <v>74</v>
      </c>
      <c r="H546" s="511">
        <f>I546+K546</f>
        <v>0</v>
      </c>
      <c r="I546" s="502"/>
      <c r="J546" s="502"/>
      <c r="K546" s="512"/>
    </row>
    <row r="547" spans="1:16" s="1" customFormat="1" ht="12" hidden="1" customHeight="1" x14ac:dyDescent="0.2">
      <c r="A547" s="1001"/>
      <c r="B547" s="1004"/>
      <c r="C547" s="939"/>
      <c r="D547" s="1292"/>
      <c r="E547" s="1384"/>
      <c r="F547" s="1012" t="s">
        <v>48</v>
      </c>
      <c r="G547" s="1013"/>
      <c r="H547" s="489">
        <f t="shared" ref="H547:K547" si="187">H545+H546</f>
        <v>0</v>
      </c>
      <c r="I547" s="490">
        <f t="shared" si="187"/>
        <v>0</v>
      </c>
      <c r="J547" s="477">
        <f t="shared" si="187"/>
        <v>0</v>
      </c>
      <c r="K547" s="476">
        <f t="shared" si="187"/>
        <v>0</v>
      </c>
    </row>
    <row r="548" spans="1:16" s="1" customFormat="1" ht="13.5" hidden="1" customHeight="1" x14ac:dyDescent="0.2">
      <c r="A548" s="999">
        <v>1</v>
      </c>
      <c r="B548" s="1002">
        <v>1</v>
      </c>
      <c r="C548" s="938">
        <v>10</v>
      </c>
      <c r="D548" s="1291" t="s">
        <v>442</v>
      </c>
      <c r="E548" s="1383" t="s">
        <v>391</v>
      </c>
      <c r="F548" s="506" t="s">
        <v>314</v>
      </c>
      <c r="G548" s="507" t="s">
        <v>80</v>
      </c>
      <c r="H548" s="511">
        <f>I548+K548</f>
        <v>0</v>
      </c>
      <c r="I548" s="502"/>
      <c r="J548" s="502"/>
      <c r="K548" s="512"/>
    </row>
    <row r="549" spans="1:16" s="3" customFormat="1" ht="14.25" hidden="1" customHeight="1" x14ac:dyDescent="0.2">
      <c r="A549" s="1000"/>
      <c r="B549" s="1003"/>
      <c r="C549" s="1005"/>
      <c r="D549" s="1387"/>
      <c r="E549" s="1386"/>
      <c r="F549" s="630" t="s">
        <v>314</v>
      </c>
      <c r="G549" s="162" t="s">
        <v>74</v>
      </c>
      <c r="H549" s="511">
        <f>I549+K549</f>
        <v>0</v>
      </c>
      <c r="I549" s="502"/>
      <c r="J549" s="502"/>
      <c r="K549" s="512"/>
    </row>
    <row r="550" spans="1:16" s="3" customFormat="1" ht="12.75" hidden="1" customHeight="1" x14ac:dyDescent="0.2">
      <c r="A550" s="1001"/>
      <c r="B550" s="1004"/>
      <c r="C550" s="939"/>
      <c r="D550" s="1292"/>
      <c r="E550" s="1384"/>
      <c r="F550" s="1012" t="s">
        <v>48</v>
      </c>
      <c r="G550" s="1013"/>
      <c r="H550" s="489">
        <f t="shared" ref="H550:K550" si="188">H548+H549</f>
        <v>0</v>
      </c>
      <c r="I550" s="490">
        <f t="shared" si="188"/>
        <v>0</v>
      </c>
      <c r="J550" s="476">
        <f t="shared" si="188"/>
        <v>0</v>
      </c>
      <c r="K550" s="476">
        <f t="shared" si="188"/>
        <v>0</v>
      </c>
    </row>
    <row r="551" spans="1:16" s="3" customFormat="1" ht="6" hidden="1" customHeight="1" x14ac:dyDescent="0.2">
      <c r="A551" s="999">
        <v>1</v>
      </c>
      <c r="B551" s="1002">
        <v>1</v>
      </c>
      <c r="C551" s="938">
        <v>11</v>
      </c>
      <c r="D551" s="1291" t="s">
        <v>443</v>
      </c>
      <c r="E551" s="1383" t="s">
        <v>392</v>
      </c>
      <c r="F551" s="504" t="s">
        <v>314</v>
      </c>
      <c r="G551" s="162" t="s">
        <v>80</v>
      </c>
      <c r="H551" s="511">
        <f>I551+K551</f>
        <v>0</v>
      </c>
      <c r="I551" s="502"/>
      <c r="J551" s="502"/>
      <c r="K551" s="512"/>
    </row>
    <row r="552" spans="1:16" s="3" customFormat="1" ht="9" hidden="1" customHeight="1" x14ac:dyDescent="0.2">
      <c r="A552" s="1000"/>
      <c r="B552" s="1003"/>
      <c r="C552" s="1005"/>
      <c r="D552" s="1387"/>
      <c r="E552" s="1386"/>
      <c r="F552" s="630" t="s">
        <v>314</v>
      </c>
      <c r="G552" s="162" t="s">
        <v>74</v>
      </c>
      <c r="H552" s="511">
        <f>I552+K552</f>
        <v>0</v>
      </c>
      <c r="I552" s="502"/>
      <c r="J552" s="502"/>
      <c r="K552" s="512"/>
    </row>
    <row r="553" spans="1:16" s="3" customFormat="1" ht="0.75" hidden="1" customHeight="1" x14ac:dyDescent="0.2">
      <c r="A553" s="1001"/>
      <c r="B553" s="1004"/>
      <c r="C553" s="939"/>
      <c r="D553" s="1292"/>
      <c r="E553" s="1384"/>
      <c r="F553" s="1274" t="s">
        <v>48</v>
      </c>
      <c r="G553" s="1362"/>
      <c r="H553" s="490">
        <f t="shared" ref="H553:K553" si="189">H551+H552</f>
        <v>0</v>
      </c>
      <c r="I553" s="476">
        <f t="shared" si="189"/>
        <v>0</v>
      </c>
      <c r="J553" s="477">
        <f t="shared" si="189"/>
        <v>0</v>
      </c>
      <c r="K553" s="490">
        <f t="shared" si="189"/>
        <v>0</v>
      </c>
    </row>
    <row r="554" spans="1:16" s="3" customFormat="1" ht="9" hidden="1" customHeight="1" x14ac:dyDescent="0.2">
      <c r="A554" s="999">
        <v>1</v>
      </c>
      <c r="B554" s="1002">
        <v>1</v>
      </c>
      <c r="C554" s="938">
        <v>12</v>
      </c>
      <c r="D554" s="1291" t="s">
        <v>346</v>
      </c>
      <c r="E554" s="1383" t="s">
        <v>22</v>
      </c>
      <c r="F554" s="504" t="s">
        <v>314</v>
      </c>
      <c r="G554" s="162" t="s">
        <v>80</v>
      </c>
      <c r="H554" s="511">
        <f>I554+K554</f>
        <v>0</v>
      </c>
      <c r="I554" s="502"/>
      <c r="J554" s="502"/>
      <c r="K554" s="512">
        <v>0</v>
      </c>
    </row>
    <row r="555" spans="1:16" s="3" customFormat="1" ht="5.25" hidden="1" customHeight="1" x14ac:dyDescent="0.2">
      <c r="A555" s="1000"/>
      <c r="B555" s="1003"/>
      <c r="C555" s="1005"/>
      <c r="D555" s="1387"/>
      <c r="E555" s="1386"/>
      <c r="F555" s="630" t="s">
        <v>314</v>
      </c>
      <c r="G555" s="162" t="s">
        <v>74</v>
      </c>
      <c r="H555" s="511">
        <f>I555+K555</f>
        <v>0</v>
      </c>
      <c r="I555" s="175"/>
      <c r="J555" s="502"/>
      <c r="K555" s="512">
        <v>0</v>
      </c>
    </row>
    <row r="556" spans="1:16" s="3" customFormat="1" ht="1.5" hidden="1" customHeight="1" x14ac:dyDescent="0.2">
      <c r="A556" s="1001"/>
      <c r="B556" s="1004"/>
      <c r="C556" s="1108"/>
      <c r="D556" s="1399"/>
      <c r="E556" s="1400"/>
      <c r="F556" s="1012" t="s">
        <v>48</v>
      </c>
      <c r="G556" s="1013"/>
      <c r="H556" s="533">
        <f t="shared" ref="H556:K556" si="190">H554+H555</f>
        <v>0</v>
      </c>
      <c r="I556" s="532">
        <f t="shared" si="190"/>
        <v>0</v>
      </c>
      <c r="J556" s="523">
        <f t="shared" si="190"/>
        <v>0</v>
      </c>
      <c r="K556" s="536">
        <f t="shared" si="190"/>
        <v>0</v>
      </c>
    </row>
    <row r="557" spans="1:16" s="3" customFormat="1" ht="11.25" hidden="1" customHeight="1" x14ac:dyDescent="0.2">
      <c r="A557" s="613"/>
      <c r="B557" s="236"/>
      <c r="C557" s="555"/>
      <c r="D557" s="556"/>
      <c r="E557" s="557"/>
      <c r="F557" s="620"/>
      <c r="G557" s="620"/>
      <c r="H557" s="559"/>
      <c r="I557" s="559"/>
      <c r="J557" s="558"/>
      <c r="K557" s="558"/>
    </row>
    <row r="558" spans="1:16" s="3" customFormat="1" ht="13.5" customHeight="1" x14ac:dyDescent="0.2">
      <c r="A558" s="999">
        <v>1</v>
      </c>
      <c r="B558" s="1002">
        <v>1</v>
      </c>
      <c r="C558" s="938">
        <v>13</v>
      </c>
      <c r="D558" s="1242" t="s">
        <v>676</v>
      </c>
      <c r="E558" s="1009" t="s">
        <v>22</v>
      </c>
      <c r="F558" s="199" t="s">
        <v>146</v>
      </c>
      <c r="G558" s="778" t="s">
        <v>73</v>
      </c>
      <c r="H558" s="419">
        <f>I558+K558</f>
        <v>2</v>
      </c>
      <c r="I558" s="130">
        <v>2</v>
      </c>
      <c r="J558" s="130"/>
      <c r="K558" s="419"/>
      <c r="L558" s="968" t="s">
        <v>861</v>
      </c>
      <c r="M558" s="967" t="s">
        <v>858</v>
      </c>
      <c r="N558" s="967">
        <v>5</v>
      </c>
      <c r="O558" s="967" t="s">
        <v>841</v>
      </c>
      <c r="P558" s="1036" t="s">
        <v>718</v>
      </c>
    </row>
    <row r="559" spans="1:16" s="3" customFormat="1" ht="13.5" customHeight="1" thickBot="1" x14ac:dyDescent="0.25">
      <c r="A559" s="1374"/>
      <c r="B559" s="1375"/>
      <c r="C559" s="1375"/>
      <c r="D559" s="1419"/>
      <c r="E559" s="1379"/>
      <c r="F559" s="780" t="s">
        <v>146</v>
      </c>
      <c r="G559" s="201" t="s">
        <v>74</v>
      </c>
      <c r="H559" s="419">
        <f>I559+K559</f>
        <v>90</v>
      </c>
      <c r="I559" s="470">
        <v>90</v>
      </c>
      <c r="J559" s="470">
        <v>5</v>
      </c>
      <c r="K559" s="88"/>
      <c r="L559" s="923"/>
      <c r="M559" s="960"/>
      <c r="N559" s="960"/>
      <c r="O559" s="960"/>
      <c r="P559" s="935"/>
    </row>
    <row r="560" spans="1:16" s="3" customFormat="1" ht="13.5" customHeight="1" thickBot="1" x14ac:dyDescent="0.25">
      <c r="A560" s="1067"/>
      <c r="B560" s="1024"/>
      <c r="C560" s="1375"/>
      <c r="D560" s="1419"/>
      <c r="E560" s="1379"/>
      <c r="F560" s="1234" t="s">
        <v>48</v>
      </c>
      <c r="G560" s="1235"/>
      <c r="H560" s="489">
        <f t="shared" ref="H560:K560" si="191">H559+H558</f>
        <v>92</v>
      </c>
      <c r="I560" s="477">
        <f t="shared" si="191"/>
        <v>92</v>
      </c>
      <c r="J560" s="477">
        <f t="shared" si="191"/>
        <v>5</v>
      </c>
      <c r="K560" s="476">
        <f t="shared" si="191"/>
        <v>0</v>
      </c>
      <c r="L560" s="923"/>
      <c r="M560" s="960"/>
      <c r="N560" s="960"/>
      <c r="O560" s="960"/>
      <c r="P560" s="935"/>
    </row>
    <row r="561" spans="1:16" s="3" customFormat="1" ht="13.5" customHeight="1" x14ac:dyDescent="0.2">
      <c r="A561" s="999">
        <v>1</v>
      </c>
      <c r="B561" s="1002">
        <v>1</v>
      </c>
      <c r="C561" s="938">
        <v>14</v>
      </c>
      <c r="D561" s="1242" t="s">
        <v>677</v>
      </c>
      <c r="E561" s="1009" t="s">
        <v>22</v>
      </c>
      <c r="F561" s="199" t="s">
        <v>146</v>
      </c>
      <c r="G561" s="390" t="s">
        <v>73</v>
      </c>
      <c r="H561" s="419">
        <f>I561+K561</f>
        <v>2</v>
      </c>
      <c r="I561" s="130">
        <v>2</v>
      </c>
      <c r="J561" s="130"/>
      <c r="K561" s="419"/>
      <c r="L561" s="923" t="s">
        <v>862</v>
      </c>
      <c r="M561" s="960" t="s">
        <v>858</v>
      </c>
      <c r="N561" s="960">
        <v>5</v>
      </c>
      <c r="O561" s="960" t="s">
        <v>859</v>
      </c>
      <c r="P561" s="935" t="s">
        <v>718</v>
      </c>
    </row>
    <row r="562" spans="1:16" s="3" customFormat="1" ht="13.5" customHeight="1" thickBot="1" x14ac:dyDescent="0.25">
      <c r="A562" s="1374"/>
      <c r="B562" s="1375"/>
      <c r="C562" s="1375"/>
      <c r="D562" s="1419"/>
      <c r="E562" s="1379"/>
      <c r="F562" s="780" t="s">
        <v>146</v>
      </c>
      <c r="G562" s="779" t="s">
        <v>74</v>
      </c>
      <c r="H562" s="419">
        <f>I562+K562</f>
        <v>90</v>
      </c>
      <c r="I562" s="470">
        <v>90</v>
      </c>
      <c r="J562" s="470">
        <v>5</v>
      </c>
      <c r="K562" s="88"/>
      <c r="L562" s="923"/>
      <c r="M562" s="960"/>
      <c r="N562" s="960"/>
      <c r="O562" s="960"/>
      <c r="P562" s="935"/>
    </row>
    <row r="563" spans="1:16" s="3" customFormat="1" ht="13.5" customHeight="1" thickBot="1" x14ac:dyDescent="0.25">
      <c r="A563" s="1067"/>
      <c r="B563" s="1024"/>
      <c r="C563" s="1375"/>
      <c r="D563" s="1419"/>
      <c r="E563" s="1379"/>
      <c r="F563" s="1012" t="s">
        <v>48</v>
      </c>
      <c r="G563" s="1189"/>
      <c r="H563" s="412">
        <f t="shared" ref="H563:K563" si="192">H562+H561</f>
        <v>92</v>
      </c>
      <c r="I563" s="116">
        <f t="shared" si="192"/>
        <v>92</v>
      </c>
      <c r="J563" s="116">
        <f t="shared" si="192"/>
        <v>5</v>
      </c>
      <c r="K563" s="362">
        <f t="shared" si="192"/>
        <v>0</v>
      </c>
      <c r="L563" s="963"/>
      <c r="M563" s="961"/>
      <c r="N563" s="961"/>
      <c r="O563" s="961"/>
      <c r="P563" s="1035"/>
    </row>
    <row r="564" spans="1:16" s="3" customFormat="1" ht="15" customHeight="1" thickBot="1" x14ac:dyDescent="0.25">
      <c r="A564" s="613">
        <v>1</v>
      </c>
      <c r="B564" s="236">
        <v>1</v>
      </c>
      <c r="C564" s="1205" t="s">
        <v>45</v>
      </c>
      <c r="D564" s="1177"/>
      <c r="E564" s="1177"/>
      <c r="F564" s="1177"/>
      <c r="G564" s="1177"/>
      <c r="H564" s="545">
        <f t="shared" ref="H564:K564" si="193">H521+H524+H527+H530+H535+H538+H541+H544+H547+H550+H553+H556+H560+H563</f>
        <v>184</v>
      </c>
      <c r="I564" s="545">
        <f t="shared" si="193"/>
        <v>184</v>
      </c>
      <c r="J564" s="545">
        <f t="shared" si="193"/>
        <v>10</v>
      </c>
      <c r="K564" s="546">
        <f t="shared" si="193"/>
        <v>0</v>
      </c>
      <c r="L564" s="717"/>
      <c r="M564" s="718"/>
      <c r="N564" s="718"/>
      <c r="O564" s="718"/>
      <c r="P564" s="719"/>
    </row>
    <row r="565" spans="1:16" s="1" customFormat="1" ht="12.75" customHeight="1" thickBot="1" x14ac:dyDescent="0.25">
      <c r="A565" s="464">
        <v>1</v>
      </c>
      <c r="B565" s="467">
        <v>2</v>
      </c>
      <c r="C565" s="765" t="s">
        <v>320</v>
      </c>
      <c r="D565" s="766"/>
      <c r="E565" s="766"/>
      <c r="F565" s="766"/>
      <c r="G565" s="766"/>
      <c r="H565" s="767"/>
      <c r="I565" s="767"/>
      <c r="J565" s="767"/>
      <c r="K565" s="767"/>
      <c r="L565" s="768"/>
      <c r="M565" s="768"/>
      <c r="N565" s="768"/>
      <c r="O565" s="768"/>
      <c r="P565" s="769"/>
    </row>
    <row r="566" spans="1:16" s="1" customFormat="1" ht="0.75" hidden="1" customHeight="1" thickBot="1" x14ac:dyDescent="0.25">
      <c r="A566" s="1449">
        <v>1</v>
      </c>
      <c r="B566" s="1002">
        <v>2</v>
      </c>
      <c r="C566" s="938">
        <v>1</v>
      </c>
      <c r="D566" s="1006" t="s">
        <v>487</v>
      </c>
      <c r="E566" s="1009" t="s">
        <v>453</v>
      </c>
      <c r="F566" s="615" t="s">
        <v>321</v>
      </c>
      <c r="G566" s="16" t="s">
        <v>73</v>
      </c>
      <c r="H566" s="312">
        <f>I566+K566</f>
        <v>0</v>
      </c>
      <c r="I566" s="496"/>
      <c r="J566" s="496"/>
      <c r="K566" s="238"/>
    </row>
    <row r="567" spans="1:16" s="1" customFormat="1" ht="15" hidden="1" customHeight="1" x14ac:dyDescent="0.2">
      <c r="A567" s="1450"/>
      <c r="B567" s="1003"/>
      <c r="C567" s="1005"/>
      <c r="D567" s="1007"/>
      <c r="E567" s="1010"/>
      <c r="F567" s="609" t="s">
        <v>321</v>
      </c>
      <c r="G567" s="248" t="s">
        <v>309</v>
      </c>
      <c r="H567" s="88">
        <f t="shared" ref="H567:H569" si="194">I567+K567</f>
        <v>0</v>
      </c>
      <c r="I567" s="470"/>
      <c r="J567" s="470"/>
      <c r="K567" s="494"/>
    </row>
    <row r="568" spans="1:16" s="1" customFormat="1" ht="18" hidden="1" customHeight="1" x14ac:dyDescent="0.2">
      <c r="A568" s="1450"/>
      <c r="B568" s="1003"/>
      <c r="C568" s="1005"/>
      <c r="D568" s="1007"/>
      <c r="E568" s="1010"/>
      <c r="F568" s="609" t="s">
        <v>321</v>
      </c>
      <c r="G568" s="16" t="s">
        <v>124</v>
      </c>
      <c r="H568" s="88">
        <f t="shared" si="194"/>
        <v>0</v>
      </c>
      <c r="I568" s="470"/>
      <c r="J568" s="470"/>
      <c r="K568" s="494"/>
    </row>
    <row r="569" spans="1:16" s="1" customFormat="1" ht="15" hidden="1" customHeight="1" x14ac:dyDescent="0.2">
      <c r="A569" s="1450"/>
      <c r="B569" s="1003"/>
      <c r="C569" s="1005"/>
      <c r="D569" s="1007"/>
      <c r="E569" s="1010"/>
      <c r="F569" s="615" t="s">
        <v>321</v>
      </c>
      <c r="G569" s="252" t="s">
        <v>573</v>
      </c>
      <c r="H569" s="88">
        <f t="shared" si="194"/>
        <v>0</v>
      </c>
      <c r="I569" s="470"/>
      <c r="J569" s="494"/>
      <c r="K569" s="494"/>
    </row>
    <row r="570" spans="1:16" s="1" customFormat="1" ht="15.75" hidden="1" customHeight="1" x14ac:dyDescent="0.2">
      <c r="A570" s="1451"/>
      <c r="B570" s="1004"/>
      <c r="C570" s="939"/>
      <c r="D570" s="1008"/>
      <c r="E570" s="1011"/>
      <c r="F570" s="1327" t="s">
        <v>48</v>
      </c>
      <c r="G570" s="1328"/>
      <c r="H570" s="523">
        <f t="shared" ref="H570:K570" si="195">H566+H567+H568+H569</f>
        <v>0</v>
      </c>
      <c r="I570" s="532">
        <f t="shared" si="195"/>
        <v>0</v>
      </c>
      <c r="J570" s="532">
        <f t="shared" si="195"/>
        <v>0</v>
      </c>
      <c r="K570" s="523">
        <f t="shared" si="195"/>
        <v>0</v>
      </c>
    </row>
    <row r="571" spans="1:16" s="1" customFormat="1" ht="17.25" hidden="1" customHeight="1" x14ac:dyDescent="0.2">
      <c r="A571" s="999">
        <v>1</v>
      </c>
      <c r="B571" s="1002">
        <v>2</v>
      </c>
      <c r="C571" s="938">
        <v>2</v>
      </c>
      <c r="D571" s="1006" t="s">
        <v>322</v>
      </c>
      <c r="E571" s="1186" t="s">
        <v>651</v>
      </c>
      <c r="F571" s="609" t="s">
        <v>323</v>
      </c>
      <c r="G571" s="35" t="s">
        <v>126</v>
      </c>
      <c r="H571" s="544">
        <f>I571+K571</f>
        <v>0</v>
      </c>
      <c r="I571" s="496"/>
      <c r="J571" s="496"/>
      <c r="K571" s="153"/>
    </row>
    <row r="572" spans="1:16" s="1" customFormat="1" ht="12.75" hidden="1" customHeight="1" x14ac:dyDescent="0.2">
      <c r="A572" s="1000"/>
      <c r="B572" s="1003"/>
      <c r="C572" s="1005"/>
      <c r="D572" s="1007"/>
      <c r="E572" s="1187"/>
      <c r="F572" s="609" t="s">
        <v>323</v>
      </c>
      <c r="G572" s="253" t="s">
        <v>106</v>
      </c>
      <c r="H572" s="500">
        <f t="shared" ref="H572:H576" si="196">I572+K572</f>
        <v>0</v>
      </c>
      <c r="I572" s="470"/>
      <c r="J572" s="470"/>
      <c r="K572" s="483"/>
    </row>
    <row r="573" spans="1:16" s="1" customFormat="1" ht="13.5" hidden="1" customHeight="1" x14ac:dyDescent="0.2">
      <c r="A573" s="1000"/>
      <c r="B573" s="1003"/>
      <c r="C573" s="1005"/>
      <c r="D573" s="1007"/>
      <c r="E573" s="1187"/>
      <c r="F573" s="615" t="s">
        <v>323</v>
      </c>
      <c r="G573" s="251" t="s">
        <v>73</v>
      </c>
      <c r="H573" s="500">
        <f t="shared" si="196"/>
        <v>0</v>
      </c>
      <c r="I573" s="470"/>
      <c r="J573" s="470"/>
      <c r="K573" s="483"/>
    </row>
    <row r="574" spans="1:16" s="1" customFormat="1" ht="15" hidden="1" customHeight="1" x14ac:dyDescent="0.2">
      <c r="A574" s="1000"/>
      <c r="B574" s="1003"/>
      <c r="C574" s="1005"/>
      <c r="D574" s="1007"/>
      <c r="E574" s="1187"/>
      <c r="F574" s="609" t="s">
        <v>323</v>
      </c>
      <c r="G574" s="254" t="s">
        <v>309</v>
      </c>
      <c r="H574" s="500">
        <f t="shared" si="196"/>
        <v>0</v>
      </c>
      <c r="I574" s="470"/>
      <c r="J574" s="470"/>
      <c r="K574" s="483"/>
    </row>
    <row r="575" spans="1:16" s="1" customFormat="1" ht="15" hidden="1" customHeight="1" x14ac:dyDescent="0.2">
      <c r="A575" s="1000"/>
      <c r="B575" s="1003"/>
      <c r="C575" s="1005"/>
      <c r="D575" s="1007"/>
      <c r="E575" s="1187"/>
      <c r="F575" s="616" t="s">
        <v>323</v>
      </c>
      <c r="G575" s="248" t="s">
        <v>124</v>
      </c>
      <c r="H575" s="500">
        <f t="shared" si="196"/>
        <v>0</v>
      </c>
      <c r="I575" s="470"/>
      <c r="J575" s="470"/>
      <c r="K575" s="87"/>
    </row>
    <row r="576" spans="1:16" s="1" customFormat="1" ht="15" hidden="1" customHeight="1" x14ac:dyDescent="0.2">
      <c r="A576" s="1000"/>
      <c r="B576" s="1003"/>
      <c r="C576" s="1005"/>
      <c r="D576" s="1007"/>
      <c r="E576" s="1187"/>
      <c r="F576" s="615" t="s">
        <v>323</v>
      </c>
      <c r="G576" s="255" t="s">
        <v>573</v>
      </c>
      <c r="H576" s="500">
        <f t="shared" si="196"/>
        <v>0</v>
      </c>
      <c r="I576" s="470"/>
      <c r="J576" s="470"/>
      <c r="K576" s="577"/>
    </row>
    <row r="577" spans="1:16" s="1" customFormat="1" ht="15" hidden="1" customHeight="1" thickBot="1" x14ac:dyDescent="0.25">
      <c r="A577" s="1001"/>
      <c r="B577" s="1004"/>
      <c r="C577" s="939"/>
      <c r="D577" s="1008"/>
      <c r="E577" s="1188"/>
      <c r="F577" s="1012" t="s">
        <v>48</v>
      </c>
      <c r="G577" s="1013"/>
      <c r="H577" s="487">
        <f t="shared" ref="H577:K577" si="197">H573+H574+H575+H571+H572+H576</f>
        <v>0</v>
      </c>
      <c r="I577" s="477">
        <f t="shared" si="197"/>
        <v>0</v>
      </c>
      <c r="J577" s="477">
        <f t="shared" si="197"/>
        <v>0</v>
      </c>
      <c r="K577" s="485">
        <f t="shared" si="197"/>
        <v>0</v>
      </c>
    </row>
    <row r="578" spans="1:16" s="1" customFormat="1" ht="15" hidden="1" customHeight="1" x14ac:dyDescent="0.2">
      <c r="A578" s="999">
        <v>1</v>
      </c>
      <c r="B578" s="1002">
        <v>2</v>
      </c>
      <c r="C578" s="938">
        <v>3</v>
      </c>
      <c r="D578" s="1288" t="s">
        <v>324</v>
      </c>
      <c r="E578" s="1232" t="s">
        <v>454</v>
      </c>
      <c r="F578" s="145" t="s">
        <v>244</v>
      </c>
      <c r="G578" s="514" t="s">
        <v>73</v>
      </c>
      <c r="H578" s="256">
        <f>SUM(I578+K578)</f>
        <v>0</v>
      </c>
      <c r="I578" s="257">
        <v>0</v>
      </c>
      <c r="J578" s="257">
        <v>0</v>
      </c>
      <c r="K578" s="203"/>
    </row>
    <row r="579" spans="1:16" s="1" customFormat="1" ht="15" hidden="1" customHeight="1" x14ac:dyDescent="0.2">
      <c r="A579" s="1000"/>
      <c r="B579" s="1003"/>
      <c r="C579" s="1005"/>
      <c r="D579" s="1289"/>
      <c r="E579" s="1393"/>
      <c r="F579" s="625" t="s">
        <v>244</v>
      </c>
      <c r="G579" s="258" t="s">
        <v>309</v>
      </c>
      <c r="H579" s="125">
        <f>SUM(I579+K579)</f>
        <v>0</v>
      </c>
      <c r="I579" s="495">
        <v>0</v>
      </c>
      <c r="J579" s="495">
        <v>0</v>
      </c>
      <c r="K579" s="499"/>
    </row>
    <row r="580" spans="1:16" s="1" customFormat="1" ht="15" hidden="1" customHeight="1" x14ac:dyDescent="0.2">
      <c r="A580" s="1000"/>
      <c r="B580" s="1003"/>
      <c r="C580" s="1005"/>
      <c r="D580" s="1289"/>
      <c r="E580" s="1393"/>
      <c r="F580" s="145" t="s">
        <v>244</v>
      </c>
      <c r="G580" s="514" t="s">
        <v>124</v>
      </c>
      <c r="H580" s="125">
        <f>SUM(I580+K580)</f>
        <v>0</v>
      </c>
      <c r="I580" s="495">
        <v>0</v>
      </c>
      <c r="J580" s="495">
        <v>0</v>
      </c>
      <c r="K580" s="499"/>
    </row>
    <row r="581" spans="1:16" s="1" customFormat="1" ht="15" hidden="1" customHeight="1" x14ac:dyDescent="0.2">
      <c r="A581" s="1001"/>
      <c r="B581" s="1004"/>
      <c r="C581" s="939"/>
      <c r="D581" s="1290"/>
      <c r="E581" s="1233"/>
      <c r="F581" s="1327" t="s">
        <v>48</v>
      </c>
      <c r="G581" s="1328"/>
      <c r="H581" s="83">
        <f t="shared" ref="H581:K581" si="198">H578+H579+H580</f>
        <v>0</v>
      </c>
      <c r="I581" s="477">
        <f t="shared" si="198"/>
        <v>0</v>
      </c>
      <c r="J581" s="490">
        <f t="shared" si="198"/>
        <v>0</v>
      </c>
      <c r="K581" s="478">
        <f t="shared" si="198"/>
        <v>0</v>
      </c>
    </row>
    <row r="582" spans="1:16" s="1" customFormat="1" ht="14.25" hidden="1" customHeight="1" x14ac:dyDescent="0.2">
      <c r="A582" s="999">
        <v>1</v>
      </c>
      <c r="B582" s="1002">
        <v>2</v>
      </c>
      <c r="C582" s="938">
        <v>4</v>
      </c>
      <c r="D582" s="1006" t="s">
        <v>325</v>
      </c>
      <c r="E582" s="1009" t="s">
        <v>594</v>
      </c>
      <c r="F582" s="609" t="s">
        <v>244</v>
      </c>
      <c r="G582" s="63" t="s">
        <v>73</v>
      </c>
      <c r="H582" s="500">
        <f t="shared" ref="H582:H586" si="199">I582+K582</f>
        <v>0</v>
      </c>
      <c r="I582" s="470"/>
      <c r="J582" s="470"/>
      <c r="K582" s="475"/>
    </row>
    <row r="583" spans="1:16" s="1" customFormat="1" ht="15" hidden="1" customHeight="1" x14ac:dyDescent="0.2">
      <c r="A583" s="1000"/>
      <c r="B583" s="1003"/>
      <c r="C583" s="1005"/>
      <c r="D583" s="1007"/>
      <c r="E583" s="1010"/>
      <c r="F583" s="609" t="s">
        <v>244</v>
      </c>
      <c r="G583" s="259" t="s">
        <v>106</v>
      </c>
      <c r="H583" s="500">
        <f t="shared" si="199"/>
        <v>0</v>
      </c>
      <c r="I583" s="470"/>
      <c r="J583" s="470"/>
      <c r="K583" s="483"/>
    </row>
    <row r="584" spans="1:16" s="1" customFormat="1" ht="15" hidden="1" customHeight="1" x14ac:dyDescent="0.2">
      <c r="A584" s="1000"/>
      <c r="B584" s="1003"/>
      <c r="C584" s="1005"/>
      <c r="D584" s="1007"/>
      <c r="E584" s="1010"/>
      <c r="F584" s="609" t="s">
        <v>244</v>
      </c>
      <c r="G584" s="35" t="s">
        <v>309</v>
      </c>
      <c r="H584" s="500">
        <f t="shared" si="199"/>
        <v>0</v>
      </c>
      <c r="I584" s="470"/>
      <c r="J584" s="470"/>
      <c r="K584" s="475"/>
    </row>
    <row r="585" spans="1:16" s="1" customFormat="1" ht="15" hidden="1" customHeight="1" x14ac:dyDescent="0.2">
      <c r="A585" s="1000"/>
      <c r="B585" s="1003"/>
      <c r="C585" s="1005"/>
      <c r="D585" s="1007"/>
      <c r="E585" s="1010"/>
      <c r="F585" s="615" t="s">
        <v>244</v>
      </c>
      <c r="G585" s="248" t="s">
        <v>124</v>
      </c>
      <c r="H585" s="500">
        <f t="shared" si="199"/>
        <v>0</v>
      </c>
      <c r="I585" s="470"/>
      <c r="J585" s="470"/>
      <c r="K585" s="475"/>
    </row>
    <row r="586" spans="1:16" s="1" customFormat="1" ht="15" hidden="1" customHeight="1" x14ac:dyDescent="0.2">
      <c r="A586" s="1000"/>
      <c r="B586" s="1003"/>
      <c r="C586" s="1005"/>
      <c r="D586" s="1007"/>
      <c r="E586" s="1010"/>
      <c r="F586" s="610" t="s">
        <v>244</v>
      </c>
      <c r="G586" s="37" t="s">
        <v>573</v>
      </c>
      <c r="H586" s="500">
        <f t="shared" si="199"/>
        <v>0</v>
      </c>
      <c r="I586" s="494"/>
      <c r="J586" s="494"/>
      <c r="K586" s="475"/>
    </row>
    <row r="587" spans="1:16" s="1" customFormat="1" ht="15" hidden="1" customHeight="1" thickBot="1" x14ac:dyDescent="0.25">
      <c r="A587" s="1001"/>
      <c r="B587" s="1004"/>
      <c r="C587" s="939"/>
      <c r="D587" s="1008"/>
      <c r="E587" s="1011"/>
      <c r="F587" s="1012" t="s">
        <v>48</v>
      </c>
      <c r="G587" s="1013"/>
      <c r="H587" s="487">
        <f t="shared" ref="H587:K587" si="200">H582+H584+H585+H583+H586</f>
        <v>0</v>
      </c>
      <c r="I587" s="477">
        <f t="shared" si="200"/>
        <v>0</v>
      </c>
      <c r="J587" s="477">
        <f t="shared" si="200"/>
        <v>0</v>
      </c>
      <c r="K587" s="485">
        <f t="shared" si="200"/>
        <v>0</v>
      </c>
    </row>
    <row r="588" spans="1:16" s="1" customFormat="1" ht="15" hidden="1" customHeight="1" x14ac:dyDescent="0.2">
      <c r="A588" s="999">
        <v>1</v>
      </c>
      <c r="B588" s="1002">
        <v>2</v>
      </c>
      <c r="C588" s="938">
        <v>5</v>
      </c>
      <c r="D588" s="1014" t="s">
        <v>629</v>
      </c>
      <c r="E588" s="1009" t="s">
        <v>457</v>
      </c>
      <c r="F588" s="609" t="s">
        <v>314</v>
      </c>
      <c r="G588" s="16" t="s">
        <v>73</v>
      </c>
      <c r="H588" s="288">
        <f>I588+K588</f>
        <v>0</v>
      </c>
      <c r="I588" s="143"/>
      <c r="J588" s="143"/>
      <c r="K588" s="144"/>
    </row>
    <row r="589" spans="1:16" s="1" customFormat="1" ht="15" hidden="1" customHeight="1" x14ac:dyDescent="0.2">
      <c r="A589" s="1000"/>
      <c r="B589" s="1003"/>
      <c r="C589" s="1005"/>
      <c r="D589" s="1015"/>
      <c r="E589" s="1010"/>
      <c r="F589" s="609" t="s">
        <v>314</v>
      </c>
      <c r="G589" s="248" t="s">
        <v>309</v>
      </c>
      <c r="H589" s="500">
        <f t="shared" ref="H589:H590" si="201">I589+K589</f>
        <v>0</v>
      </c>
      <c r="I589" s="470"/>
      <c r="J589" s="470"/>
      <c r="K589" s="475"/>
    </row>
    <row r="590" spans="1:16" s="1" customFormat="1" ht="15" hidden="1" customHeight="1" x14ac:dyDescent="0.2">
      <c r="A590" s="1000"/>
      <c r="B590" s="1003"/>
      <c r="C590" s="1005"/>
      <c r="D590" s="1015"/>
      <c r="E590" s="1010"/>
      <c r="F590" s="615" t="s">
        <v>314</v>
      </c>
      <c r="G590" s="16" t="s">
        <v>124</v>
      </c>
      <c r="H590" s="500">
        <f t="shared" si="201"/>
        <v>0</v>
      </c>
      <c r="I590" s="471"/>
      <c r="J590" s="471"/>
      <c r="K590" s="479"/>
    </row>
    <row r="591" spans="1:16" s="1" customFormat="1" ht="15" hidden="1" customHeight="1" thickBot="1" x14ac:dyDescent="0.25">
      <c r="A591" s="1001"/>
      <c r="B591" s="1004"/>
      <c r="C591" s="939"/>
      <c r="D591" s="1016"/>
      <c r="E591" s="1011"/>
      <c r="F591" s="1012" t="s">
        <v>48</v>
      </c>
      <c r="G591" s="1013"/>
      <c r="H591" s="83">
        <f t="shared" ref="H591:K591" si="202">H588+H589+H590</f>
        <v>0</v>
      </c>
      <c r="I591" s="477">
        <f t="shared" si="202"/>
        <v>0</v>
      </c>
      <c r="J591" s="477">
        <f t="shared" si="202"/>
        <v>0</v>
      </c>
      <c r="K591" s="478">
        <f t="shared" si="202"/>
        <v>0</v>
      </c>
    </row>
    <row r="592" spans="1:16" s="1" customFormat="1" ht="13.5" customHeight="1" x14ac:dyDescent="0.2">
      <c r="A592" s="999">
        <v>1</v>
      </c>
      <c r="B592" s="1002">
        <v>2</v>
      </c>
      <c r="C592" s="938">
        <v>6</v>
      </c>
      <c r="D592" s="1446" t="s">
        <v>693</v>
      </c>
      <c r="E592" s="1009" t="s">
        <v>714</v>
      </c>
      <c r="F592" s="609" t="s">
        <v>146</v>
      </c>
      <c r="G592" s="248" t="s">
        <v>73</v>
      </c>
      <c r="H592" s="472">
        <f>I592+K592</f>
        <v>121.6</v>
      </c>
      <c r="I592" s="473">
        <v>121.6</v>
      </c>
      <c r="J592" s="471"/>
      <c r="K592" s="522"/>
      <c r="L592" s="989" t="s">
        <v>879</v>
      </c>
      <c r="M592" s="1039" t="s">
        <v>880</v>
      </c>
      <c r="N592" s="1041">
        <v>100</v>
      </c>
      <c r="O592" s="1039" t="s">
        <v>883</v>
      </c>
      <c r="P592" s="1037" t="s">
        <v>884</v>
      </c>
    </row>
    <row r="593" spans="1:16" s="1" customFormat="1" ht="0.75" customHeight="1" thickBot="1" x14ac:dyDescent="0.25">
      <c r="A593" s="1000"/>
      <c r="B593" s="1003"/>
      <c r="C593" s="1005"/>
      <c r="D593" s="1447"/>
      <c r="E593" s="1010"/>
      <c r="F593" s="609" t="s">
        <v>146</v>
      </c>
      <c r="G593" s="248" t="s">
        <v>74</v>
      </c>
      <c r="H593" s="472">
        <f t="shared" ref="H593:H594" si="203">I593+K593</f>
        <v>0</v>
      </c>
      <c r="I593" s="471"/>
      <c r="J593" s="471"/>
      <c r="K593" s="522"/>
      <c r="L593" s="1043"/>
      <c r="M593" s="1040"/>
      <c r="N593" s="1042"/>
      <c r="O593" s="1040"/>
      <c r="P593" s="1038"/>
    </row>
    <row r="594" spans="1:16" s="1" customFormat="1" ht="15" hidden="1" customHeight="1" x14ac:dyDescent="0.2">
      <c r="A594" s="1000"/>
      <c r="B594" s="1003"/>
      <c r="C594" s="1005"/>
      <c r="D594" s="1447"/>
      <c r="E594" s="1010"/>
      <c r="F594" s="615" t="s">
        <v>146</v>
      </c>
      <c r="G594" s="16" t="s">
        <v>106</v>
      </c>
      <c r="H594" s="472">
        <f t="shared" si="203"/>
        <v>0</v>
      </c>
      <c r="I594" s="471"/>
      <c r="J594" s="471"/>
      <c r="K594" s="522"/>
      <c r="L594" s="1043"/>
      <c r="M594" s="1040"/>
      <c r="N594" s="1042"/>
      <c r="O594" s="1040"/>
      <c r="P594" s="1038"/>
    </row>
    <row r="595" spans="1:16" s="1" customFormat="1" ht="43.5" customHeight="1" thickBot="1" x14ac:dyDescent="0.25">
      <c r="A595" s="1001"/>
      <c r="B595" s="1004"/>
      <c r="C595" s="939"/>
      <c r="D595" s="1448"/>
      <c r="E595" s="1011"/>
      <c r="F595" s="1012" t="s">
        <v>48</v>
      </c>
      <c r="G595" s="1013"/>
      <c r="H595" s="487">
        <f t="shared" ref="H595:K595" si="204">H592+H593+H594</f>
        <v>121.6</v>
      </c>
      <c r="I595" s="477">
        <f t="shared" si="204"/>
        <v>121.6</v>
      </c>
      <c r="J595" s="477">
        <f t="shared" si="204"/>
        <v>0</v>
      </c>
      <c r="K595" s="476">
        <f t="shared" si="204"/>
        <v>0</v>
      </c>
      <c r="L595" s="1043"/>
      <c r="M595" s="1040"/>
      <c r="N595" s="1042"/>
      <c r="O595" s="1040"/>
      <c r="P595" s="1038"/>
    </row>
    <row r="596" spans="1:16" s="1" customFormat="1" ht="13.5" customHeight="1" x14ac:dyDescent="0.2">
      <c r="A596" s="999">
        <v>1</v>
      </c>
      <c r="B596" s="1002">
        <v>2</v>
      </c>
      <c r="C596" s="938">
        <v>7</v>
      </c>
      <c r="D596" s="1014" t="s">
        <v>650</v>
      </c>
      <c r="E596" s="1186" t="s">
        <v>714</v>
      </c>
      <c r="F596" s="609" t="s">
        <v>146</v>
      </c>
      <c r="G596" s="248" t="s">
        <v>309</v>
      </c>
      <c r="H596" s="488">
        <f>I596+K596</f>
        <v>121.8</v>
      </c>
      <c r="I596" s="471">
        <v>121.8</v>
      </c>
      <c r="J596" s="471"/>
      <c r="K596" s="114"/>
      <c r="L596" s="1044" t="s">
        <v>882</v>
      </c>
      <c r="M596" s="1045" t="s">
        <v>885</v>
      </c>
      <c r="N596" s="1046">
        <v>2</v>
      </c>
      <c r="O596" s="917" t="s">
        <v>881</v>
      </c>
      <c r="P596" s="1047" t="s">
        <v>718</v>
      </c>
    </row>
    <row r="597" spans="1:16" s="1" customFormat="1" ht="13.5" customHeight="1" thickBot="1" x14ac:dyDescent="0.25">
      <c r="A597" s="1000"/>
      <c r="B597" s="1003"/>
      <c r="C597" s="1005"/>
      <c r="D597" s="1015"/>
      <c r="E597" s="1187"/>
      <c r="F597" s="609" t="s">
        <v>146</v>
      </c>
      <c r="G597" s="248" t="s">
        <v>74</v>
      </c>
      <c r="H597" s="488">
        <f>I597+K597</f>
        <v>78.2</v>
      </c>
      <c r="I597" s="471">
        <v>78.2</v>
      </c>
      <c r="J597" s="471">
        <v>1.8</v>
      </c>
      <c r="K597" s="114"/>
      <c r="L597" s="1044"/>
      <c r="M597" s="1045"/>
      <c r="N597" s="1046"/>
      <c r="O597" s="917"/>
      <c r="P597" s="1047"/>
    </row>
    <row r="598" spans="1:16" s="1" customFormat="1" ht="13.5" customHeight="1" thickBot="1" x14ac:dyDescent="0.25">
      <c r="A598" s="1001"/>
      <c r="B598" s="1004"/>
      <c r="C598" s="939"/>
      <c r="D598" s="1016"/>
      <c r="E598" s="1188"/>
      <c r="F598" s="1012" t="s">
        <v>48</v>
      </c>
      <c r="G598" s="1013"/>
      <c r="H598" s="487">
        <f t="shared" ref="H598:K598" si="205">H596+H597</f>
        <v>200</v>
      </c>
      <c r="I598" s="476">
        <f t="shared" si="205"/>
        <v>200</v>
      </c>
      <c r="J598" s="477">
        <f t="shared" si="205"/>
        <v>1.8</v>
      </c>
      <c r="K598" s="476">
        <f t="shared" si="205"/>
        <v>0</v>
      </c>
      <c r="L598" s="1044"/>
      <c r="M598" s="1045"/>
      <c r="N598" s="1046"/>
      <c r="O598" s="917"/>
      <c r="P598" s="1047"/>
    </row>
    <row r="599" spans="1:16" s="1" customFormat="1" ht="14.25" customHeight="1" x14ac:dyDescent="0.2">
      <c r="A599" s="999">
        <v>1</v>
      </c>
      <c r="B599" s="1002">
        <v>2</v>
      </c>
      <c r="C599" s="938">
        <v>8</v>
      </c>
      <c r="D599" s="1316" t="s">
        <v>575</v>
      </c>
      <c r="E599" s="1186">
        <v>13</v>
      </c>
      <c r="F599" s="609" t="s">
        <v>146</v>
      </c>
      <c r="G599" s="248" t="s">
        <v>73</v>
      </c>
      <c r="H599" s="472">
        <f>I599+K599</f>
        <v>8</v>
      </c>
      <c r="I599" s="473">
        <v>8</v>
      </c>
      <c r="J599" s="473"/>
      <c r="K599" s="522"/>
      <c r="L599" s="1017" t="s">
        <v>819</v>
      </c>
      <c r="M599" s="938" t="s">
        <v>820</v>
      </c>
      <c r="N599" s="933">
        <v>200</v>
      </c>
      <c r="O599" s="938" t="s">
        <v>821</v>
      </c>
      <c r="P599" s="986" t="s">
        <v>748</v>
      </c>
    </row>
    <row r="600" spans="1:16" s="1" customFormat="1" ht="0.75" hidden="1" customHeight="1" x14ac:dyDescent="0.2">
      <c r="A600" s="1000"/>
      <c r="B600" s="1003"/>
      <c r="C600" s="1005"/>
      <c r="D600" s="1265"/>
      <c r="E600" s="1187"/>
      <c r="F600" s="609" t="s">
        <v>146</v>
      </c>
      <c r="G600" s="248" t="s">
        <v>74</v>
      </c>
      <c r="H600" s="472">
        <f>I600+K600</f>
        <v>0</v>
      </c>
      <c r="I600" s="470"/>
      <c r="J600" s="470"/>
      <c r="K600" s="522"/>
      <c r="L600" s="1018"/>
      <c r="M600" s="1005"/>
      <c r="N600" s="944"/>
      <c r="O600" s="1005"/>
      <c r="P600" s="987"/>
    </row>
    <row r="601" spans="1:16" s="1" customFormat="1" ht="13.5" customHeight="1" thickBot="1" x14ac:dyDescent="0.25">
      <c r="A601" s="1000"/>
      <c r="B601" s="1003"/>
      <c r="C601" s="1005"/>
      <c r="D601" s="1265"/>
      <c r="E601" s="1187"/>
      <c r="F601" s="615" t="s">
        <v>146</v>
      </c>
      <c r="G601" s="16" t="s">
        <v>573</v>
      </c>
      <c r="H601" s="472">
        <f>I601+K601</f>
        <v>3</v>
      </c>
      <c r="I601" s="473">
        <v>3</v>
      </c>
      <c r="J601" s="473"/>
      <c r="K601" s="522"/>
      <c r="L601" s="1018"/>
      <c r="M601" s="1005"/>
      <c r="N601" s="944"/>
      <c r="O601" s="1005"/>
      <c r="P601" s="987"/>
    </row>
    <row r="602" spans="1:16" s="1" customFormat="1" ht="14.25" customHeight="1" thickBot="1" x14ac:dyDescent="0.25">
      <c r="A602" s="1001"/>
      <c r="B602" s="1004"/>
      <c r="C602" s="939"/>
      <c r="D602" s="1266"/>
      <c r="E602" s="1188"/>
      <c r="F602" s="1012" t="s">
        <v>48</v>
      </c>
      <c r="G602" s="1013"/>
      <c r="H602" s="487">
        <f t="shared" ref="H602:K602" si="206">H599+H600+H601</f>
        <v>11</v>
      </c>
      <c r="I602" s="477">
        <f t="shared" si="206"/>
        <v>11</v>
      </c>
      <c r="J602" s="477">
        <f t="shared" si="206"/>
        <v>0</v>
      </c>
      <c r="K602" s="476">
        <f t="shared" si="206"/>
        <v>0</v>
      </c>
      <c r="L602" s="1019"/>
      <c r="M602" s="939"/>
      <c r="N602" s="934"/>
      <c r="O602" s="939"/>
      <c r="P602" s="988"/>
    </row>
    <row r="603" spans="1:16" s="1" customFormat="1" ht="14.25" hidden="1" customHeight="1" x14ac:dyDescent="0.2">
      <c r="A603" s="999">
        <v>1</v>
      </c>
      <c r="B603" s="1002">
        <v>2</v>
      </c>
      <c r="C603" s="938">
        <v>9</v>
      </c>
      <c r="D603" s="1006" t="s">
        <v>326</v>
      </c>
      <c r="E603" s="1186">
        <v>13</v>
      </c>
      <c r="F603" s="610" t="s">
        <v>327</v>
      </c>
      <c r="G603" s="16" t="s">
        <v>73</v>
      </c>
      <c r="H603" s="500">
        <f>I603+K603</f>
        <v>0</v>
      </c>
      <c r="I603" s="470"/>
      <c r="J603" s="471"/>
      <c r="K603" s="522"/>
      <c r="L603" s="1020"/>
      <c r="M603" s="1022"/>
      <c r="N603" s="1022"/>
      <c r="O603" s="938"/>
      <c r="P603" s="986"/>
    </row>
    <row r="604" spans="1:16" s="1" customFormat="1" ht="13.5" hidden="1" customHeight="1" x14ac:dyDescent="0.2">
      <c r="A604" s="1000"/>
      <c r="B604" s="1003"/>
      <c r="C604" s="1005"/>
      <c r="D604" s="1007"/>
      <c r="E604" s="1187"/>
      <c r="F604" s="631" t="s">
        <v>327</v>
      </c>
      <c r="G604" s="252" t="s">
        <v>573</v>
      </c>
      <c r="H604" s="500">
        <f>I604+K604</f>
        <v>0</v>
      </c>
      <c r="I604" s="81"/>
      <c r="J604" s="471"/>
      <c r="K604" s="114"/>
      <c r="L604" s="1021"/>
      <c r="M604" s="1023"/>
      <c r="N604" s="1023"/>
      <c r="O604" s="1024"/>
      <c r="P604" s="1031"/>
    </row>
    <row r="605" spans="1:16" s="1" customFormat="1" ht="23.25" hidden="1" customHeight="1" x14ac:dyDescent="0.2">
      <c r="A605" s="1001"/>
      <c r="B605" s="1004"/>
      <c r="C605" s="939"/>
      <c r="D605" s="1008"/>
      <c r="E605" s="1188"/>
      <c r="F605" s="1012" t="s">
        <v>48</v>
      </c>
      <c r="G605" s="1013"/>
      <c r="H605" s="83">
        <f t="shared" ref="H605:K605" si="207">H603+H604</f>
        <v>0</v>
      </c>
      <c r="I605" s="477">
        <f t="shared" si="207"/>
        <v>0</v>
      </c>
      <c r="J605" s="490">
        <f t="shared" si="207"/>
        <v>0</v>
      </c>
      <c r="K605" s="476">
        <f t="shared" si="207"/>
        <v>0</v>
      </c>
      <c r="L605" s="826"/>
      <c r="M605" s="824"/>
      <c r="N605" s="824"/>
      <c r="O605" s="824"/>
      <c r="P605" s="825"/>
    </row>
    <row r="606" spans="1:16" s="1" customFormat="1" ht="13.5" customHeight="1" thickBot="1" x14ac:dyDescent="0.25">
      <c r="A606" s="999">
        <v>1</v>
      </c>
      <c r="B606" s="1002">
        <v>2</v>
      </c>
      <c r="C606" s="938">
        <v>10</v>
      </c>
      <c r="D606" s="1006" t="s">
        <v>694</v>
      </c>
      <c r="E606" s="1186" t="s">
        <v>710</v>
      </c>
      <c r="F606" s="609" t="s">
        <v>327</v>
      </c>
      <c r="G606" s="16" t="s">
        <v>73</v>
      </c>
      <c r="H606" s="500">
        <f>I606+K606</f>
        <v>45.5</v>
      </c>
      <c r="I606" s="470">
        <v>18.5</v>
      </c>
      <c r="J606" s="471"/>
      <c r="K606" s="522">
        <v>27</v>
      </c>
      <c r="L606" s="1032" t="s">
        <v>694</v>
      </c>
      <c r="M606" s="1022" t="s">
        <v>822</v>
      </c>
      <c r="N606" s="1022" t="s">
        <v>823</v>
      </c>
      <c r="O606" s="938" t="s">
        <v>821</v>
      </c>
      <c r="P606" s="986" t="s">
        <v>718</v>
      </c>
    </row>
    <row r="607" spans="1:16" s="1" customFormat="1" ht="42.75" customHeight="1" thickBot="1" x14ac:dyDescent="0.25">
      <c r="A607" s="1001"/>
      <c r="B607" s="1004"/>
      <c r="C607" s="939"/>
      <c r="D607" s="1008"/>
      <c r="E607" s="1188"/>
      <c r="F607" s="1012" t="s">
        <v>48</v>
      </c>
      <c r="G607" s="1013"/>
      <c r="H607" s="83">
        <f>I607+K607</f>
        <v>45.5</v>
      </c>
      <c r="I607" s="477">
        <f>I606</f>
        <v>18.5</v>
      </c>
      <c r="J607" s="477">
        <f>J606</f>
        <v>0</v>
      </c>
      <c r="K607" s="476">
        <f>K606</f>
        <v>27</v>
      </c>
      <c r="L607" s="1033"/>
      <c r="M607" s="1023"/>
      <c r="N607" s="1023"/>
      <c r="O607" s="1024"/>
      <c r="P607" s="1031"/>
    </row>
    <row r="608" spans="1:16" s="1" customFormat="1" ht="14.25" hidden="1" customHeight="1" x14ac:dyDescent="0.2">
      <c r="A608" s="999">
        <v>1</v>
      </c>
      <c r="B608" s="1002">
        <v>2</v>
      </c>
      <c r="C608" s="938">
        <v>11</v>
      </c>
      <c r="D608" s="1444" t="s">
        <v>328</v>
      </c>
      <c r="E608" s="1263" t="s">
        <v>23</v>
      </c>
      <c r="F608" s="438" t="s">
        <v>146</v>
      </c>
      <c r="G608" s="204" t="s">
        <v>309</v>
      </c>
      <c r="H608" s="600">
        <f>I608+K608</f>
        <v>0</v>
      </c>
      <c r="I608" s="189">
        <v>0</v>
      </c>
      <c r="J608" s="189"/>
      <c r="K608" s="240"/>
      <c r="L608" s="756"/>
      <c r="M608" s="669"/>
      <c r="N608" s="669"/>
      <c r="O608" s="669"/>
      <c r="P608" s="670"/>
    </row>
    <row r="609" spans="1:16" s="3" customFormat="1" ht="18" hidden="1" customHeight="1" x14ac:dyDescent="0.2">
      <c r="A609" s="1001"/>
      <c r="B609" s="1004"/>
      <c r="C609" s="939"/>
      <c r="D609" s="1445"/>
      <c r="E609" s="1223"/>
      <c r="F609" s="1012" t="s">
        <v>48</v>
      </c>
      <c r="G609" s="1013"/>
      <c r="H609" s="260">
        <f>I609+K609</f>
        <v>0</v>
      </c>
      <c r="I609" s="261">
        <f>I608</f>
        <v>0</v>
      </c>
      <c r="J609" s="261">
        <f>J608</f>
        <v>0</v>
      </c>
      <c r="K609" s="267">
        <f>K608</f>
        <v>0</v>
      </c>
      <c r="L609" s="771"/>
      <c r="M609" s="772"/>
      <c r="N609" s="772"/>
      <c r="O609" s="772"/>
      <c r="P609" s="773"/>
    </row>
    <row r="610" spans="1:16" s="1" customFormat="1" ht="13.5" customHeight="1" thickBot="1" x14ac:dyDescent="0.25">
      <c r="A610" s="999">
        <v>1</v>
      </c>
      <c r="B610" s="1002">
        <v>2</v>
      </c>
      <c r="C610" s="938">
        <v>12</v>
      </c>
      <c r="D610" s="1441" t="s">
        <v>695</v>
      </c>
      <c r="E610" s="1009" t="s">
        <v>711</v>
      </c>
      <c r="F610" s="609" t="s">
        <v>146</v>
      </c>
      <c r="G610" s="37" t="s">
        <v>73</v>
      </c>
      <c r="H610" s="488">
        <f>SUM(I610,K610)</f>
        <v>4</v>
      </c>
      <c r="I610" s="471">
        <v>4</v>
      </c>
      <c r="J610" s="471"/>
      <c r="K610" s="114"/>
      <c r="L610" s="923" t="s">
        <v>886</v>
      </c>
      <c r="M610" s="960" t="s">
        <v>888</v>
      </c>
      <c r="N610" s="1034" t="s">
        <v>887</v>
      </c>
      <c r="O610" s="960" t="s">
        <v>883</v>
      </c>
      <c r="P610" s="935" t="s">
        <v>718</v>
      </c>
    </row>
    <row r="611" spans="1:16" s="1" customFormat="1" ht="13.5" customHeight="1" thickBot="1" x14ac:dyDescent="0.25">
      <c r="A611" s="1001"/>
      <c r="B611" s="1004"/>
      <c r="C611" s="939"/>
      <c r="D611" s="1443"/>
      <c r="E611" s="1011"/>
      <c r="F611" s="1012" t="s">
        <v>48</v>
      </c>
      <c r="G611" s="1013"/>
      <c r="H611" s="83">
        <f>I611+K611</f>
        <v>4</v>
      </c>
      <c r="I611" s="477">
        <f>I610</f>
        <v>4</v>
      </c>
      <c r="J611" s="477">
        <f>J610</f>
        <v>0</v>
      </c>
      <c r="K611" s="476">
        <f>K610</f>
        <v>0</v>
      </c>
      <c r="L611" s="923"/>
      <c r="M611" s="960"/>
      <c r="N611" s="1034"/>
      <c r="O611" s="960"/>
      <c r="P611" s="935"/>
    </row>
    <row r="612" spans="1:16" s="1" customFormat="1" ht="13.5" customHeight="1" x14ac:dyDescent="0.2">
      <c r="A612" s="999">
        <v>1</v>
      </c>
      <c r="B612" s="1002">
        <v>2</v>
      </c>
      <c r="C612" s="938">
        <v>13</v>
      </c>
      <c r="D612" s="1441" t="s">
        <v>329</v>
      </c>
      <c r="E612" s="1009" t="s">
        <v>434</v>
      </c>
      <c r="F612" s="609" t="s">
        <v>18</v>
      </c>
      <c r="G612" s="37" t="s">
        <v>73</v>
      </c>
      <c r="H612" s="472">
        <f>SUM(I612,K612)</f>
        <v>159.1</v>
      </c>
      <c r="I612" s="473">
        <v>159.1</v>
      </c>
      <c r="J612" s="473">
        <v>147.5</v>
      </c>
      <c r="K612" s="521"/>
      <c r="L612" s="1017" t="s">
        <v>329</v>
      </c>
      <c r="M612" s="1025" t="s">
        <v>889</v>
      </c>
      <c r="N612" s="1028" t="s">
        <v>890</v>
      </c>
      <c r="O612" s="938" t="s">
        <v>891</v>
      </c>
      <c r="P612" s="986" t="s">
        <v>718</v>
      </c>
    </row>
    <row r="613" spans="1:16" s="1" customFormat="1" ht="13.5" customHeight="1" thickBot="1" x14ac:dyDescent="0.25">
      <c r="A613" s="1000"/>
      <c r="B613" s="1003"/>
      <c r="C613" s="1005"/>
      <c r="D613" s="1442"/>
      <c r="E613" s="1010"/>
      <c r="F613" s="609" t="s">
        <v>18</v>
      </c>
      <c r="G613" s="414" t="s">
        <v>574</v>
      </c>
      <c r="H613" s="472">
        <f>SUM(I613,K613)</f>
        <v>15.3</v>
      </c>
      <c r="I613" s="473">
        <v>15.3</v>
      </c>
      <c r="J613" s="473">
        <v>15</v>
      </c>
      <c r="K613" s="521"/>
      <c r="L613" s="1018"/>
      <c r="M613" s="1026"/>
      <c r="N613" s="1029"/>
      <c r="O613" s="1005"/>
      <c r="P613" s="987"/>
    </row>
    <row r="614" spans="1:16" s="1" customFormat="1" ht="41.25" customHeight="1" thickBot="1" x14ac:dyDescent="0.25">
      <c r="A614" s="1001"/>
      <c r="B614" s="1004"/>
      <c r="C614" s="939"/>
      <c r="D614" s="1443"/>
      <c r="E614" s="1011"/>
      <c r="F614" s="1327" t="s">
        <v>48</v>
      </c>
      <c r="G614" s="1328"/>
      <c r="H614" s="83">
        <f t="shared" ref="H614:K614" si="208">H612+H613</f>
        <v>174.4</v>
      </c>
      <c r="I614" s="477">
        <f t="shared" si="208"/>
        <v>174.4</v>
      </c>
      <c r="J614" s="477">
        <f t="shared" si="208"/>
        <v>162.5</v>
      </c>
      <c r="K614" s="476">
        <f t="shared" si="208"/>
        <v>0</v>
      </c>
      <c r="L614" s="1019"/>
      <c r="M614" s="1027"/>
      <c r="N614" s="1030"/>
      <c r="O614" s="939"/>
      <c r="P614" s="988"/>
    </row>
    <row r="615" spans="1:16" s="1" customFormat="1" ht="17.25" hidden="1" customHeight="1" x14ac:dyDescent="0.2">
      <c r="A615" s="999">
        <v>1</v>
      </c>
      <c r="B615" s="1002">
        <v>2</v>
      </c>
      <c r="C615" s="938">
        <v>14</v>
      </c>
      <c r="D615" s="1435" t="s">
        <v>444</v>
      </c>
      <c r="E615" s="1438" t="s">
        <v>22</v>
      </c>
      <c r="F615" s="622" t="s">
        <v>18</v>
      </c>
      <c r="G615" s="162" t="s">
        <v>73</v>
      </c>
      <c r="H615" s="263">
        <f>SUM(I615,K615)</f>
        <v>0</v>
      </c>
      <c r="I615" s="264"/>
      <c r="J615" s="264"/>
      <c r="K615" s="770"/>
      <c r="L615" s="756"/>
      <c r="M615" s="669"/>
      <c r="N615" s="669"/>
      <c r="O615" s="669"/>
      <c r="P615" s="670"/>
    </row>
    <row r="616" spans="1:16" s="1" customFormat="1" ht="15" hidden="1" customHeight="1" x14ac:dyDescent="0.2">
      <c r="A616" s="1000"/>
      <c r="B616" s="1003"/>
      <c r="C616" s="1005"/>
      <c r="D616" s="1436"/>
      <c r="E616" s="1439"/>
      <c r="F616" s="176" t="s">
        <v>18</v>
      </c>
      <c r="G616" s="505" t="s">
        <v>74</v>
      </c>
      <c r="H616" s="263">
        <f>SUM(I616,K616)</f>
        <v>0</v>
      </c>
      <c r="I616" s="264"/>
      <c r="J616" s="264"/>
      <c r="K616" s="770"/>
      <c r="L616" s="756"/>
      <c r="M616" s="669"/>
      <c r="N616" s="669"/>
      <c r="O616" s="669"/>
      <c r="P616" s="670"/>
    </row>
    <row r="617" spans="1:16" s="1" customFormat="1" ht="15" hidden="1" customHeight="1" x14ac:dyDescent="0.2">
      <c r="A617" s="1001"/>
      <c r="B617" s="1004"/>
      <c r="C617" s="939"/>
      <c r="D617" s="1437"/>
      <c r="E617" s="1440"/>
      <c r="F617" s="1434" t="s">
        <v>48</v>
      </c>
      <c r="G617" s="1264"/>
      <c r="H617" s="266">
        <f t="shared" ref="H617:K617" si="209">H616+H615</f>
        <v>0</v>
      </c>
      <c r="I617" s="267">
        <f t="shared" si="209"/>
        <v>0</v>
      </c>
      <c r="J617" s="267">
        <f t="shared" si="209"/>
        <v>0</v>
      </c>
      <c r="K617" s="267">
        <f t="shared" si="209"/>
        <v>0</v>
      </c>
      <c r="L617" s="756"/>
      <c r="M617" s="669"/>
      <c r="N617" s="669"/>
      <c r="O617" s="669"/>
      <c r="P617" s="670"/>
    </row>
    <row r="618" spans="1:16" s="1" customFormat="1" ht="15" hidden="1" customHeight="1" x14ac:dyDescent="0.2">
      <c r="A618" s="999">
        <v>1</v>
      </c>
      <c r="B618" s="1002">
        <v>2</v>
      </c>
      <c r="C618" s="938">
        <v>15</v>
      </c>
      <c r="D618" s="1431" t="s">
        <v>445</v>
      </c>
      <c r="E618" s="1335" t="s">
        <v>22</v>
      </c>
      <c r="F618" s="34" t="s">
        <v>239</v>
      </c>
      <c r="G618" s="268" t="s">
        <v>73</v>
      </c>
      <c r="H618" s="500">
        <f>SUM(I618,K618)</f>
        <v>0</v>
      </c>
      <c r="I618" s="470"/>
      <c r="J618" s="470"/>
      <c r="K618" s="88"/>
      <c r="L618" s="756"/>
      <c r="M618" s="669"/>
      <c r="N618" s="669"/>
      <c r="O618" s="669"/>
      <c r="P618" s="670"/>
    </row>
    <row r="619" spans="1:16" s="1" customFormat="1" ht="15" hidden="1" customHeight="1" x14ac:dyDescent="0.2">
      <c r="A619" s="1000"/>
      <c r="B619" s="1003"/>
      <c r="C619" s="1005"/>
      <c r="D619" s="1432"/>
      <c r="E619" s="1336"/>
      <c r="F619" s="44" t="s">
        <v>239</v>
      </c>
      <c r="G619" s="51" t="s">
        <v>74</v>
      </c>
      <c r="H619" s="488">
        <f>SUM(I619,K619)</f>
        <v>0</v>
      </c>
      <c r="I619" s="471"/>
      <c r="J619" s="471"/>
      <c r="K619" s="114"/>
      <c r="L619" s="756"/>
      <c r="M619" s="669"/>
      <c r="N619" s="669"/>
      <c r="O619" s="669"/>
      <c r="P619" s="670"/>
    </row>
    <row r="620" spans="1:16" s="1" customFormat="1" ht="21" hidden="1" customHeight="1" x14ac:dyDescent="0.2">
      <c r="A620" s="1001"/>
      <c r="B620" s="1004"/>
      <c r="C620" s="939"/>
      <c r="D620" s="1433"/>
      <c r="E620" s="1337"/>
      <c r="F620" s="1434" t="s">
        <v>48</v>
      </c>
      <c r="G620" s="1264"/>
      <c r="H620" s="487">
        <f t="shared" ref="H620:K620" si="210">H619+H618</f>
        <v>0</v>
      </c>
      <c r="I620" s="476">
        <f t="shared" si="210"/>
        <v>0</v>
      </c>
      <c r="J620" s="476">
        <f t="shared" si="210"/>
        <v>0</v>
      </c>
      <c r="K620" s="476">
        <f t="shared" si="210"/>
        <v>0</v>
      </c>
      <c r="L620" s="756"/>
      <c r="M620" s="669"/>
      <c r="N620" s="669"/>
      <c r="O620" s="669"/>
      <c r="P620" s="670"/>
    </row>
    <row r="621" spans="1:16" s="1" customFormat="1" ht="15.75" hidden="1" customHeight="1" x14ac:dyDescent="0.2">
      <c r="A621" s="999">
        <v>1</v>
      </c>
      <c r="B621" s="1002">
        <v>2</v>
      </c>
      <c r="C621" s="938">
        <v>16</v>
      </c>
      <c r="D621" s="1429" t="s">
        <v>384</v>
      </c>
      <c r="E621" s="1009" t="s">
        <v>22</v>
      </c>
      <c r="F621" s="68" t="s">
        <v>146</v>
      </c>
      <c r="G621" s="268" t="s">
        <v>73</v>
      </c>
      <c r="H621" s="488">
        <f>I621+K621</f>
        <v>0</v>
      </c>
      <c r="I621" s="471"/>
      <c r="J621" s="471"/>
      <c r="K621" s="522"/>
      <c r="L621" s="756"/>
      <c r="M621" s="669"/>
      <c r="N621" s="669"/>
      <c r="O621" s="669"/>
      <c r="P621" s="670"/>
    </row>
    <row r="622" spans="1:16" s="1" customFormat="1" ht="14.25" hidden="1" customHeight="1" x14ac:dyDescent="0.2">
      <c r="A622" s="1001"/>
      <c r="B622" s="1004"/>
      <c r="C622" s="939"/>
      <c r="D622" s="1430"/>
      <c r="E622" s="1011"/>
      <c r="F622" s="1012" t="s">
        <v>48</v>
      </c>
      <c r="G622" s="1013"/>
      <c r="H622" s="487">
        <f t="shared" ref="H622:K622" si="211">H621</f>
        <v>0</v>
      </c>
      <c r="I622" s="477">
        <f t="shared" si="211"/>
        <v>0</v>
      </c>
      <c r="J622" s="477">
        <f t="shared" si="211"/>
        <v>0</v>
      </c>
      <c r="K622" s="476">
        <f t="shared" si="211"/>
        <v>0</v>
      </c>
      <c r="L622" s="756"/>
      <c r="M622" s="669"/>
      <c r="N622" s="669"/>
      <c r="O622" s="669"/>
      <c r="P622" s="670"/>
    </row>
    <row r="623" spans="1:16" s="1" customFormat="1" ht="15.75" hidden="1" customHeight="1" thickBot="1" x14ac:dyDescent="0.25">
      <c r="A623" s="999">
        <v>1</v>
      </c>
      <c r="B623" s="1002">
        <v>2</v>
      </c>
      <c r="C623" s="938">
        <v>18</v>
      </c>
      <c r="D623" s="1242" t="s">
        <v>557</v>
      </c>
      <c r="E623" s="1424" t="s">
        <v>540</v>
      </c>
      <c r="F623" s="424" t="s">
        <v>323</v>
      </c>
      <c r="G623" s="270" t="s">
        <v>73</v>
      </c>
      <c r="H623" s="500">
        <f>SUM(I623,K623)</f>
        <v>0</v>
      </c>
      <c r="I623" s="470"/>
      <c r="J623" s="470"/>
      <c r="K623" s="88"/>
      <c r="L623" s="756"/>
      <c r="M623" s="669"/>
      <c r="N623" s="669"/>
      <c r="O623" s="669"/>
      <c r="P623" s="670"/>
    </row>
    <row r="624" spans="1:16" s="1" customFormat="1" ht="13.5" customHeight="1" x14ac:dyDescent="0.2">
      <c r="A624" s="1000"/>
      <c r="B624" s="1003"/>
      <c r="C624" s="1005"/>
      <c r="D624" s="1243"/>
      <c r="E624" s="1425"/>
      <c r="F624" s="424" t="s">
        <v>323</v>
      </c>
      <c r="G624" s="561" t="s">
        <v>80</v>
      </c>
      <c r="H624" s="500">
        <f>SUM(I624,K624)</f>
        <v>16.5</v>
      </c>
      <c r="I624" s="470"/>
      <c r="J624" s="470"/>
      <c r="K624" s="88">
        <v>16.5</v>
      </c>
      <c r="L624" s="915" t="s">
        <v>940</v>
      </c>
      <c r="M624" s="917" t="s">
        <v>941</v>
      </c>
      <c r="N624" s="1709" t="s">
        <v>938</v>
      </c>
      <c r="O624" s="917" t="s">
        <v>942</v>
      </c>
      <c r="P624" s="977" t="s">
        <v>718</v>
      </c>
    </row>
    <row r="625" spans="1:16" s="1" customFormat="1" ht="0.75" hidden="1" customHeight="1" x14ac:dyDescent="0.2">
      <c r="A625" s="1000"/>
      <c r="B625" s="1003"/>
      <c r="C625" s="1005"/>
      <c r="D625" s="1243"/>
      <c r="E625" s="1425"/>
      <c r="F625" s="214" t="s">
        <v>323</v>
      </c>
      <c r="G625" s="248" t="s">
        <v>568</v>
      </c>
      <c r="H625" s="500">
        <f>I625+K625</f>
        <v>0</v>
      </c>
      <c r="I625" s="470"/>
      <c r="J625" s="470"/>
      <c r="K625" s="522"/>
      <c r="L625" s="915"/>
      <c r="M625" s="917"/>
      <c r="N625" s="1709"/>
      <c r="O625" s="917"/>
      <c r="P625" s="977"/>
    </row>
    <row r="626" spans="1:16" s="1" customFormat="1" ht="14.25" hidden="1" customHeight="1" x14ac:dyDescent="0.2">
      <c r="A626" s="1000"/>
      <c r="B626" s="1003"/>
      <c r="C626" s="1005"/>
      <c r="D626" s="1243"/>
      <c r="E626" s="1425"/>
      <c r="F626" s="214" t="s">
        <v>323</v>
      </c>
      <c r="G626" s="414" t="s">
        <v>574</v>
      </c>
      <c r="H626" s="488">
        <f>SUM(I626,K626)</f>
        <v>0</v>
      </c>
      <c r="I626" s="471"/>
      <c r="J626" s="471"/>
      <c r="K626" s="114"/>
      <c r="L626" s="915"/>
      <c r="M626" s="917"/>
      <c r="N626" s="1709"/>
      <c r="O626" s="917"/>
      <c r="P626" s="977"/>
    </row>
    <row r="627" spans="1:16" s="1" customFormat="1" ht="13.5" customHeight="1" x14ac:dyDescent="0.2">
      <c r="A627" s="1000"/>
      <c r="B627" s="1003"/>
      <c r="C627" s="1005"/>
      <c r="D627" s="1243"/>
      <c r="E627" s="1425"/>
      <c r="F627" s="214" t="s">
        <v>323</v>
      </c>
      <c r="G627" s="414" t="s">
        <v>106</v>
      </c>
      <c r="H627" s="472">
        <f>SUM(I627,K627)</f>
        <v>23.5</v>
      </c>
      <c r="I627" s="521">
        <v>23.5</v>
      </c>
      <c r="J627" s="415"/>
      <c r="K627" s="521"/>
      <c r="L627" s="915"/>
      <c r="M627" s="917"/>
      <c r="N627" s="1709"/>
      <c r="O627" s="917"/>
      <c r="P627" s="977"/>
    </row>
    <row r="628" spans="1:16" s="1" customFormat="1" ht="13.5" customHeight="1" thickBot="1" x14ac:dyDescent="0.25">
      <c r="A628" s="1000"/>
      <c r="B628" s="1003"/>
      <c r="C628" s="1005"/>
      <c r="D628" s="1243"/>
      <c r="E628" s="1425"/>
      <c r="F628" s="425" t="s">
        <v>323</v>
      </c>
      <c r="G628" s="395" t="s">
        <v>74</v>
      </c>
      <c r="H628" s="472">
        <f>SUM(I628,K628)</f>
        <v>179.5</v>
      </c>
      <c r="I628" s="521">
        <v>179.5</v>
      </c>
      <c r="J628" s="415">
        <v>2</v>
      </c>
      <c r="K628" s="521"/>
      <c r="L628" s="915"/>
      <c r="M628" s="917"/>
      <c r="N628" s="1709"/>
      <c r="O628" s="917"/>
      <c r="P628" s="977"/>
    </row>
    <row r="629" spans="1:16" s="1" customFormat="1" ht="13.5" customHeight="1" thickBot="1" x14ac:dyDescent="0.25">
      <c r="A629" s="1001"/>
      <c r="B629" s="1004"/>
      <c r="C629" s="939"/>
      <c r="D629" s="1270"/>
      <c r="E629" s="1426"/>
      <c r="F629" s="1427" t="s">
        <v>48</v>
      </c>
      <c r="G629" s="1428"/>
      <c r="H629" s="457">
        <f t="shared" ref="H629" si="212">H626+H623+H625+H628+H624+H627</f>
        <v>219.5</v>
      </c>
      <c r="I629" s="212">
        <f>I626+I623+I625+I628+I624+I627</f>
        <v>203</v>
      </c>
      <c r="J629" s="212">
        <f t="shared" ref="J629:K629" si="213">J626+J623+J625+J628+J624+J627</f>
        <v>2</v>
      </c>
      <c r="K629" s="212">
        <f t="shared" si="213"/>
        <v>16.5</v>
      </c>
      <c r="L629" s="915"/>
      <c r="M629" s="917"/>
      <c r="N629" s="1709"/>
      <c r="O629" s="917"/>
      <c r="P629" s="977"/>
    </row>
    <row r="630" spans="1:16" s="1" customFormat="1" ht="13.5" customHeight="1" thickBot="1" x14ac:dyDescent="0.25">
      <c r="A630" s="999">
        <v>1</v>
      </c>
      <c r="B630" s="1002">
        <v>2</v>
      </c>
      <c r="C630" s="938">
        <v>19</v>
      </c>
      <c r="D630" s="1006" t="s">
        <v>577</v>
      </c>
      <c r="E630" s="1186" t="s">
        <v>22</v>
      </c>
      <c r="F630" s="609" t="s">
        <v>146</v>
      </c>
      <c r="G630" s="16" t="s">
        <v>73</v>
      </c>
      <c r="H630" s="500">
        <f>I630+K630</f>
        <v>19</v>
      </c>
      <c r="I630" s="470">
        <v>19</v>
      </c>
      <c r="J630" s="471"/>
      <c r="K630" s="522"/>
      <c r="L630" s="1738" t="s">
        <v>824</v>
      </c>
      <c r="M630" s="938" t="s">
        <v>825</v>
      </c>
      <c r="N630" s="933" t="s">
        <v>826</v>
      </c>
      <c r="O630" s="933" t="s">
        <v>827</v>
      </c>
      <c r="P630" s="986" t="s">
        <v>718</v>
      </c>
    </row>
    <row r="631" spans="1:16" s="1" customFormat="1" ht="34.5" customHeight="1" thickBot="1" x14ac:dyDescent="0.25">
      <c r="A631" s="1001"/>
      <c r="B631" s="1004"/>
      <c r="C631" s="1108"/>
      <c r="D631" s="1369"/>
      <c r="E631" s="1423"/>
      <c r="F631" s="1012" t="s">
        <v>48</v>
      </c>
      <c r="G631" s="1013"/>
      <c r="H631" s="113">
        <f>I631+K631</f>
        <v>19</v>
      </c>
      <c r="I631" s="532">
        <f>I630</f>
        <v>19</v>
      </c>
      <c r="J631" s="532">
        <f>J630</f>
        <v>0</v>
      </c>
      <c r="K631" s="536">
        <f>K630</f>
        <v>0</v>
      </c>
      <c r="L631" s="1782"/>
      <c r="M631" s="1024"/>
      <c r="N631" s="934"/>
      <c r="O631" s="934"/>
      <c r="P631" s="1031"/>
    </row>
    <row r="632" spans="1:16" s="1" customFormat="1" ht="13.5" customHeight="1" thickBot="1" x14ac:dyDescent="0.25">
      <c r="A632" s="999">
        <v>1</v>
      </c>
      <c r="B632" s="1002">
        <v>2</v>
      </c>
      <c r="C632" s="938">
        <v>20</v>
      </c>
      <c r="D632" s="1421" t="s">
        <v>645</v>
      </c>
      <c r="E632" s="1009" t="s">
        <v>22</v>
      </c>
      <c r="F632" s="813" t="s">
        <v>146</v>
      </c>
      <c r="G632" s="366" t="s">
        <v>73</v>
      </c>
      <c r="H632" s="488">
        <f>I632+K632</f>
        <v>34.200000000000003</v>
      </c>
      <c r="I632" s="471">
        <v>34.200000000000003</v>
      </c>
      <c r="J632" s="471"/>
      <c r="K632" s="522"/>
      <c r="L632" s="1060" t="s">
        <v>828</v>
      </c>
      <c r="M632" s="938" t="s">
        <v>829</v>
      </c>
      <c r="N632" s="1056" t="s">
        <v>830</v>
      </c>
      <c r="O632" s="938" t="s">
        <v>831</v>
      </c>
      <c r="P632" s="986" t="s">
        <v>718</v>
      </c>
    </row>
    <row r="633" spans="1:16" s="1" customFormat="1" ht="54.75" customHeight="1" thickBot="1" x14ac:dyDescent="0.25">
      <c r="A633" s="1001"/>
      <c r="B633" s="1004"/>
      <c r="C633" s="939"/>
      <c r="D633" s="1422"/>
      <c r="E633" s="1011"/>
      <c r="F633" s="1012" t="s">
        <v>48</v>
      </c>
      <c r="G633" s="1013"/>
      <c r="H633" s="487">
        <f t="shared" ref="H633:K633" si="214">H632</f>
        <v>34.200000000000003</v>
      </c>
      <c r="I633" s="477">
        <f t="shared" si="214"/>
        <v>34.200000000000003</v>
      </c>
      <c r="J633" s="477">
        <f t="shared" si="214"/>
        <v>0</v>
      </c>
      <c r="K633" s="476">
        <f t="shared" si="214"/>
        <v>0</v>
      </c>
      <c r="L633" s="1641"/>
      <c r="M633" s="939"/>
      <c r="N633" s="1058"/>
      <c r="O633" s="939"/>
      <c r="P633" s="988"/>
    </row>
    <row r="634" spans="1:16" ht="13.5" customHeight="1" x14ac:dyDescent="0.2">
      <c r="A634" s="999">
        <v>1</v>
      </c>
      <c r="B634" s="1002">
        <v>2</v>
      </c>
      <c r="C634" s="938">
        <v>21</v>
      </c>
      <c r="D634" s="1242" t="s">
        <v>634</v>
      </c>
      <c r="E634" s="1009" t="s">
        <v>22</v>
      </c>
      <c r="F634" s="18" t="s">
        <v>146</v>
      </c>
      <c r="G634" s="366" t="s">
        <v>73</v>
      </c>
      <c r="H634" s="679">
        <f>SUM(I634,K634)</f>
        <v>0</v>
      </c>
      <c r="I634" s="471"/>
      <c r="J634" s="471"/>
      <c r="K634" s="479"/>
      <c r="L634" s="1060" t="s">
        <v>832</v>
      </c>
      <c r="M634" s="938" t="s">
        <v>933</v>
      </c>
      <c r="N634" s="933">
        <v>1</v>
      </c>
      <c r="O634" s="933" t="s">
        <v>827</v>
      </c>
      <c r="P634" s="986" t="s">
        <v>756</v>
      </c>
    </row>
    <row r="635" spans="1:16" ht="1.5" hidden="1" customHeight="1" x14ac:dyDescent="0.2">
      <c r="A635" s="1000"/>
      <c r="B635" s="1003"/>
      <c r="C635" s="1005"/>
      <c r="D635" s="1243"/>
      <c r="E635" s="1010"/>
      <c r="F635" s="646" t="s">
        <v>146</v>
      </c>
      <c r="G635" s="366" t="s">
        <v>80</v>
      </c>
      <c r="H635" s="480">
        <f>SUM(I635,K635)</f>
        <v>0</v>
      </c>
      <c r="I635" s="471"/>
      <c r="J635" s="471"/>
      <c r="K635" s="114"/>
      <c r="L635" s="1109"/>
      <c r="M635" s="1005"/>
      <c r="N635" s="944"/>
      <c r="O635" s="944"/>
      <c r="P635" s="987"/>
    </row>
    <row r="636" spans="1:16" ht="13.5" customHeight="1" thickBot="1" x14ac:dyDescent="0.25">
      <c r="A636" s="1374"/>
      <c r="B636" s="1375"/>
      <c r="C636" s="1375"/>
      <c r="D636" s="1419"/>
      <c r="E636" s="1379"/>
      <c r="F636" s="647" t="s">
        <v>146</v>
      </c>
      <c r="G636" s="28" t="s">
        <v>74</v>
      </c>
      <c r="H636" s="481">
        <f>SUM(I636,K636)</f>
        <v>7</v>
      </c>
      <c r="I636" s="473">
        <v>7</v>
      </c>
      <c r="J636" s="473"/>
      <c r="K636" s="521"/>
      <c r="L636" s="1109"/>
      <c r="M636" s="1005"/>
      <c r="N636" s="944"/>
      <c r="O636" s="944"/>
      <c r="P636" s="987"/>
    </row>
    <row r="637" spans="1:16" ht="13.5" customHeight="1" thickBot="1" x14ac:dyDescent="0.25">
      <c r="A637" s="1067"/>
      <c r="B637" s="1024"/>
      <c r="C637" s="1376"/>
      <c r="D637" s="1420"/>
      <c r="E637" s="1380"/>
      <c r="F637" s="1012" t="s">
        <v>48</v>
      </c>
      <c r="G637" s="1013"/>
      <c r="H637" s="83">
        <f t="shared" ref="H637:K637" si="215">H636+H634+H635</f>
        <v>7</v>
      </c>
      <c r="I637" s="477">
        <f t="shared" si="215"/>
        <v>7</v>
      </c>
      <c r="J637" s="477">
        <f t="shared" si="215"/>
        <v>0</v>
      </c>
      <c r="K637" s="476">
        <f t="shared" si="215"/>
        <v>0</v>
      </c>
      <c r="L637" s="962"/>
      <c r="M637" s="939"/>
      <c r="N637" s="934"/>
      <c r="O637" s="934"/>
      <c r="P637" s="988"/>
    </row>
    <row r="638" spans="1:16" ht="13.5" customHeight="1" x14ac:dyDescent="0.2">
      <c r="A638" s="999">
        <v>1</v>
      </c>
      <c r="B638" s="1002">
        <v>2</v>
      </c>
      <c r="C638" s="938">
        <v>22</v>
      </c>
      <c r="D638" s="1242" t="s">
        <v>987</v>
      </c>
      <c r="E638" s="1009" t="s">
        <v>22</v>
      </c>
      <c r="F638" s="18" t="s">
        <v>146</v>
      </c>
      <c r="G638" s="366" t="s">
        <v>73</v>
      </c>
      <c r="H638" s="572">
        <f>I638</f>
        <v>0</v>
      </c>
      <c r="I638" s="130"/>
      <c r="J638" s="130"/>
      <c r="K638" s="419"/>
      <c r="L638" s="923" t="s">
        <v>994</v>
      </c>
      <c r="M638" s="960" t="s">
        <v>933</v>
      </c>
      <c r="N638" s="960">
        <v>1</v>
      </c>
      <c r="O638" s="960" t="s">
        <v>981</v>
      </c>
      <c r="P638" s="935" t="s">
        <v>756</v>
      </c>
    </row>
    <row r="639" spans="1:16" ht="13.5" customHeight="1" thickBot="1" x14ac:dyDescent="0.25">
      <c r="A639" s="1374"/>
      <c r="B639" s="1375"/>
      <c r="C639" s="1375"/>
      <c r="D639" s="1419"/>
      <c r="E639" s="1379"/>
      <c r="F639" s="644" t="s">
        <v>146</v>
      </c>
      <c r="G639" s="28" t="s">
        <v>74</v>
      </c>
      <c r="H639" s="572">
        <f>I639</f>
        <v>2</v>
      </c>
      <c r="I639" s="470">
        <v>2</v>
      </c>
      <c r="J639" s="470"/>
      <c r="K639" s="88"/>
      <c r="L639" s="923"/>
      <c r="M639" s="960"/>
      <c r="N639" s="960"/>
      <c r="O639" s="960"/>
      <c r="P639" s="935"/>
    </row>
    <row r="640" spans="1:16" ht="12.75" hidden="1" customHeight="1" thickBot="1" x14ac:dyDescent="0.25">
      <c r="A640" s="1374"/>
      <c r="B640" s="1375"/>
      <c r="C640" s="1375"/>
      <c r="D640" s="1419"/>
      <c r="E640" s="1379"/>
      <c r="F640" s="554" t="s">
        <v>146</v>
      </c>
      <c r="G640" s="414" t="s">
        <v>106</v>
      </c>
      <c r="H640" s="572">
        <v>0</v>
      </c>
      <c r="I640" s="84"/>
      <c r="J640" s="84"/>
      <c r="K640" s="228"/>
      <c r="L640" s="923"/>
      <c r="M640" s="960"/>
      <c r="N640" s="960"/>
      <c r="O640" s="960"/>
      <c r="P640" s="935"/>
    </row>
    <row r="641" spans="1:16" ht="33.75" customHeight="1" thickBot="1" x14ac:dyDescent="0.25">
      <c r="A641" s="1067"/>
      <c r="B641" s="1024"/>
      <c r="C641" s="1375"/>
      <c r="D641" s="1419"/>
      <c r="E641" s="1379"/>
      <c r="F641" s="1012" t="s">
        <v>48</v>
      </c>
      <c r="G641" s="1013"/>
      <c r="H641" s="83">
        <f t="shared" ref="H641:K641" si="216">H639+H638+H640</f>
        <v>2</v>
      </c>
      <c r="I641" s="477">
        <f t="shared" si="216"/>
        <v>2</v>
      </c>
      <c r="J641" s="477">
        <f t="shared" si="216"/>
        <v>0</v>
      </c>
      <c r="K641" s="476">
        <f t="shared" si="216"/>
        <v>0</v>
      </c>
      <c r="L641" s="923"/>
      <c r="M641" s="960"/>
      <c r="N641" s="960"/>
      <c r="O641" s="960"/>
      <c r="P641" s="935"/>
    </row>
    <row r="642" spans="1:16" ht="13.5" customHeight="1" x14ac:dyDescent="0.2">
      <c r="A642" s="999">
        <v>1</v>
      </c>
      <c r="B642" s="1002">
        <v>2</v>
      </c>
      <c r="C642" s="938">
        <v>22</v>
      </c>
      <c r="D642" s="1242" t="s">
        <v>678</v>
      </c>
      <c r="E642" s="1009" t="s">
        <v>22</v>
      </c>
      <c r="F642" s="18" t="s">
        <v>146</v>
      </c>
      <c r="G642" s="396" t="s">
        <v>73</v>
      </c>
      <c r="H642" s="572">
        <f>I642+K642</f>
        <v>17</v>
      </c>
      <c r="I642" s="130">
        <v>17</v>
      </c>
      <c r="J642" s="130"/>
      <c r="K642" s="419"/>
      <c r="L642" s="1060" t="s">
        <v>678</v>
      </c>
      <c r="M642" s="938" t="s">
        <v>1071</v>
      </c>
      <c r="N642" s="1725">
        <v>0.66666666666666663</v>
      </c>
      <c r="O642" s="938" t="s">
        <v>833</v>
      </c>
      <c r="P642" s="986" t="s">
        <v>718</v>
      </c>
    </row>
    <row r="643" spans="1:16" ht="14.25" customHeight="1" thickBot="1" x14ac:dyDescent="0.25">
      <c r="A643" s="1374"/>
      <c r="B643" s="1375"/>
      <c r="C643" s="1375"/>
      <c r="D643" s="1419"/>
      <c r="E643" s="1379"/>
      <c r="F643" s="647" t="s">
        <v>146</v>
      </c>
      <c r="G643" s="28" t="s">
        <v>74</v>
      </c>
      <c r="H643" s="572">
        <f>I643+K643</f>
        <v>98.4</v>
      </c>
      <c r="I643" s="470">
        <v>98.4</v>
      </c>
      <c r="J643" s="470"/>
      <c r="K643" s="88"/>
      <c r="L643" s="1109"/>
      <c r="M643" s="1005"/>
      <c r="N643" s="1726"/>
      <c r="O643" s="1005"/>
      <c r="P643" s="987"/>
    </row>
    <row r="644" spans="1:16" ht="13.5" customHeight="1" thickBot="1" x14ac:dyDescent="0.25">
      <c r="A644" s="1067"/>
      <c r="B644" s="1024"/>
      <c r="C644" s="1375"/>
      <c r="D644" s="1419"/>
      <c r="E644" s="1379"/>
      <c r="F644" s="1274" t="s">
        <v>48</v>
      </c>
      <c r="G644" s="1362"/>
      <c r="H644" s="131">
        <f t="shared" ref="H644:K644" si="217">H643+H642</f>
        <v>115.4</v>
      </c>
      <c r="I644" s="116">
        <f t="shared" si="217"/>
        <v>115.4</v>
      </c>
      <c r="J644" s="116">
        <f t="shared" si="217"/>
        <v>0</v>
      </c>
      <c r="K644" s="362">
        <f t="shared" si="217"/>
        <v>0</v>
      </c>
      <c r="L644" s="1110"/>
      <c r="M644" s="1108"/>
      <c r="N644" s="1727"/>
      <c r="O644" s="1108"/>
      <c r="P644" s="1718"/>
    </row>
    <row r="645" spans="1:16" s="1" customFormat="1" ht="12" customHeight="1" thickBot="1" x14ac:dyDescent="0.25">
      <c r="A645" s="607">
        <v>1</v>
      </c>
      <c r="B645" s="236">
        <v>2</v>
      </c>
      <c r="C645" s="1205" t="s">
        <v>45</v>
      </c>
      <c r="D645" s="1177"/>
      <c r="E645" s="1177"/>
      <c r="F645" s="1177"/>
      <c r="G645" s="1177"/>
      <c r="H645" s="537">
        <f t="shared" ref="H645:K645" si="218">H570+H577+H581+H587+H591+H595+H598+H602+H605+H607+H611+H609+H614+H617+H620+H622+H629+H631+H633+H637+H641+H644</f>
        <v>953.6</v>
      </c>
      <c r="I645" s="538">
        <f t="shared" si="218"/>
        <v>910.1</v>
      </c>
      <c r="J645" s="538">
        <f t="shared" si="218"/>
        <v>166.3</v>
      </c>
      <c r="K645" s="276">
        <f t="shared" si="218"/>
        <v>43.5</v>
      </c>
      <c r="L645" s="717"/>
      <c r="M645" s="718"/>
      <c r="N645" s="718"/>
      <c r="O645" s="718"/>
      <c r="P645" s="719"/>
    </row>
    <row r="646" spans="1:16" s="1" customFormat="1" ht="12.75" customHeight="1" thickBot="1" x14ac:dyDescent="0.25">
      <c r="A646" s="689">
        <v>1</v>
      </c>
      <c r="B646" s="709">
        <v>3</v>
      </c>
      <c r="C646" s="1333" t="s">
        <v>330</v>
      </c>
      <c r="D646" s="1334"/>
      <c r="E646" s="1334"/>
      <c r="F646" s="1334"/>
      <c r="G646" s="1334"/>
      <c r="H646" s="1334"/>
      <c r="I646" s="1334"/>
      <c r="J646" s="1334"/>
      <c r="K646" s="1334"/>
      <c r="L646" s="718"/>
      <c r="M646" s="718"/>
      <c r="N646" s="718"/>
      <c r="O646" s="718"/>
      <c r="P646" s="719"/>
    </row>
    <row r="647" spans="1:16" s="1" customFormat="1" ht="1.5" hidden="1" customHeight="1" x14ac:dyDescent="0.2">
      <c r="A647" s="999">
        <v>1</v>
      </c>
      <c r="B647" s="1002">
        <v>3</v>
      </c>
      <c r="C647" s="938">
        <v>1</v>
      </c>
      <c r="D647" s="1304" t="s">
        <v>331</v>
      </c>
      <c r="E647" s="1186" t="s">
        <v>455</v>
      </c>
      <c r="F647" s="609" t="s">
        <v>239</v>
      </c>
      <c r="G647" s="248" t="s">
        <v>73</v>
      </c>
      <c r="H647" s="604">
        <f>I647+K647</f>
        <v>0</v>
      </c>
      <c r="I647" s="605"/>
      <c r="J647" s="496"/>
      <c r="K647" s="497"/>
    </row>
    <row r="648" spans="1:16" s="1" customFormat="1" ht="12.75" hidden="1" customHeight="1" x14ac:dyDescent="0.2">
      <c r="A648" s="1000"/>
      <c r="B648" s="1003"/>
      <c r="C648" s="1005"/>
      <c r="D648" s="1418"/>
      <c r="E648" s="1187"/>
      <c r="F648" s="609" t="s">
        <v>239</v>
      </c>
      <c r="G648" s="16" t="s">
        <v>309</v>
      </c>
      <c r="H648" s="482">
        <f t="shared" ref="H648:H651" si="219">I648+K648</f>
        <v>0</v>
      </c>
      <c r="I648" s="81"/>
      <c r="J648" s="471"/>
      <c r="K648" s="479"/>
    </row>
    <row r="649" spans="1:16" s="1" customFormat="1" ht="12.75" hidden="1" customHeight="1" x14ac:dyDescent="0.2">
      <c r="A649" s="1000"/>
      <c r="B649" s="1003"/>
      <c r="C649" s="1005"/>
      <c r="D649" s="1418"/>
      <c r="E649" s="1187"/>
      <c r="F649" s="615" t="s">
        <v>239</v>
      </c>
      <c r="G649" s="248" t="s">
        <v>124</v>
      </c>
      <c r="H649" s="482">
        <f t="shared" si="219"/>
        <v>0</v>
      </c>
      <c r="I649" s="470"/>
      <c r="J649" s="470"/>
      <c r="K649" s="475"/>
    </row>
    <row r="650" spans="1:16" s="1" customFormat="1" ht="13.5" hidden="1" customHeight="1" x14ac:dyDescent="0.2">
      <c r="A650" s="1000"/>
      <c r="B650" s="1003"/>
      <c r="C650" s="1005"/>
      <c r="D650" s="1418"/>
      <c r="E650" s="1187"/>
      <c r="F650" s="609" t="s">
        <v>239</v>
      </c>
      <c r="G650" s="420" t="s">
        <v>106</v>
      </c>
      <c r="H650" s="482">
        <f t="shared" si="219"/>
        <v>0</v>
      </c>
      <c r="I650" s="81"/>
      <c r="J650" s="471"/>
      <c r="K650" s="479"/>
    </row>
    <row r="651" spans="1:16" s="1" customFormat="1" ht="12.75" hidden="1" customHeight="1" thickBot="1" x14ac:dyDescent="0.25">
      <c r="A651" s="1000"/>
      <c r="B651" s="1003"/>
      <c r="C651" s="1005"/>
      <c r="D651" s="1418"/>
      <c r="E651" s="1187"/>
      <c r="F651" s="619" t="s">
        <v>239</v>
      </c>
      <c r="G651" s="271" t="s">
        <v>573</v>
      </c>
      <c r="H651" s="482">
        <f t="shared" si="219"/>
        <v>0</v>
      </c>
      <c r="I651" s="108"/>
      <c r="J651" s="88"/>
      <c r="K651" s="475"/>
    </row>
    <row r="652" spans="1:16" s="1" customFormat="1" ht="12" hidden="1" customHeight="1" thickBot="1" x14ac:dyDescent="0.25">
      <c r="A652" s="1001"/>
      <c r="B652" s="1004"/>
      <c r="C652" s="939"/>
      <c r="D652" s="1305"/>
      <c r="E652" s="1188"/>
      <c r="F652" s="1012" t="s">
        <v>48</v>
      </c>
      <c r="G652" s="1189"/>
      <c r="H652" s="83">
        <f t="shared" ref="H652:K652" si="220">H647+H650+H648+H649+H651</f>
        <v>0</v>
      </c>
      <c r="I652" s="477">
        <f t="shared" si="220"/>
        <v>0</v>
      </c>
      <c r="J652" s="477">
        <f t="shared" si="220"/>
        <v>0</v>
      </c>
      <c r="K652" s="478">
        <f t="shared" si="220"/>
        <v>0</v>
      </c>
    </row>
    <row r="653" spans="1:16" s="1" customFormat="1" ht="13.5" hidden="1" customHeight="1" x14ac:dyDescent="0.2">
      <c r="A653" s="999">
        <v>1</v>
      </c>
      <c r="B653" s="1002">
        <v>3</v>
      </c>
      <c r="C653" s="1381">
        <v>2</v>
      </c>
      <c r="D653" s="1242" t="s">
        <v>332</v>
      </c>
      <c r="E653" s="1228">
        <v>11</v>
      </c>
      <c r="F653" s="625" t="s">
        <v>239</v>
      </c>
      <c r="G653" s="387" t="s">
        <v>73</v>
      </c>
      <c r="H653" s="125">
        <f>SUM(I653,K653)</f>
        <v>0</v>
      </c>
      <c r="I653" s="495"/>
      <c r="J653" s="495"/>
      <c r="K653" s="499"/>
    </row>
    <row r="654" spans="1:16" s="1" customFormat="1" ht="18" hidden="1" customHeight="1" x14ac:dyDescent="0.2">
      <c r="A654" s="1000"/>
      <c r="B654" s="1003"/>
      <c r="C654" s="1385"/>
      <c r="D654" s="1243"/>
      <c r="E654" s="1417"/>
      <c r="F654" s="625" t="s">
        <v>239</v>
      </c>
      <c r="G654" s="272" t="s">
        <v>74</v>
      </c>
      <c r="H654" s="125">
        <f>SUM(I654,K654)</f>
        <v>0</v>
      </c>
      <c r="I654" s="495"/>
      <c r="J654" s="495"/>
      <c r="K654" s="499"/>
    </row>
    <row r="655" spans="1:16" s="1" customFormat="1" ht="15" hidden="1" customHeight="1" x14ac:dyDescent="0.2">
      <c r="A655" s="1001"/>
      <c r="B655" s="1004"/>
      <c r="C655" s="1382"/>
      <c r="D655" s="1270"/>
      <c r="E655" s="1229"/>
      <c r="F655" s="1012" t="s">
        <v>48</v>
      </c>
      <c r="G655" s="1189"/>
      <c r="H655" s="487">
        <f t="shared" ref="H655:K655" si="221">H653+H654</f>
        <v>0</v>
      </c>
      <c r="I655" s="476">
        <f t="shared" si="221"/>
        <v>0</v>
      </c>
      <c r="J655" s="477">
        <f t="shared" si="221"/>
        <v>0</v>
      </c>
      <c r="K655" s="478">
        <f t="shared" si="221"/>
        <v>0</v>
      </c>
    </row>
    <row r="656" spans="1:16" s="1" customFormat="1" ht="15" hidden="1" customHeight="1" x14ac:dyDescent="0.2">
      <c r="A656" s="999">
        <v>1</v>
      </c>
      <c r="B656" s="1002">
        <v>3</v>
      </c>
      <c r="C656" s="1381">
        <v>3</v>
      </c>
      <c r="D656" s="1006" t="s">
        <v>589</v>
      </c>
      <c r="E656" s="1260" t="s">
        <v>456</v>
      </c>
      <c r="F656" s="616" t="s">
        <v>239</v>
      </c>
      <c r="G656" s="78" t="s">
        <v>73</v>
      </c>
      <c r="H656" s="500">
        <f>I656+K656</f>
        <v>0</v>
      </c>
      <c r="I656" s="470"/>
      <c r="J656" s="470"/>
      <c r="K656" s="483"/>
    </row>
    <row r="657" spans="1:16" s="1" customFormat="1" ht="15" hidden="1" customHeight="1" x14ac:dyDescent="0.2">
      <c r="A657" s="1000"/>
      <c r="B657" s="1003"/>
      <c r="C657" s="1385"/>
      <c r="D657" s="1007"/>
      <c r="E657" s="1261"/>
      <c r="F657" s="616" t="s">
        <v>239</v>
      </c>
      <c r="G657" s="78" t="s">
        <v>80</v>
      </c>
      <c r="H657" s="500">
        <f t="shared" ref="H657:H659" si="222">I657+K657</f>
        <v>0</v>
      </c>
      <c r="I657" s="471"/>
      <c r="J657" s="471"/>
      <c r="K657" s="491"/>
    </row>
    <row r="658" spans="1:16" s="1" customFormat="1" ht="18" hidden="1" customHeight="1" x14ac:dyDescent="0.2">
      <c r="A658" s="1000"/>
      <c r="B658" s="1003"/>
      <c r="C658" s="1385"/>
      <c r="D658" s="1007"/>
      <c r="E658" s="1261"/>
      <c r="F658" s="609" t="s">
        <v>239</v>
      </c>
      <c r="G658" s="373" t="s">
        <v>124</v>
      </c>
      <c r="H658" s="500">
        <f t="shared" si="222"/>
        <v>0</v>
      </c>
      <c r="I658" s="470"/>
      <c r="J658" s="470"/>
      <c r="K658" s="483"/>
    </row>
    <row r="659" spans="1:16" s="1" customFormat="1" ht="18" hidden="1" customHeight="1" x14ac:dyDescent="0.2">
      <c r="A659" s="1000"/>
      <c r="B659" s="1003"/>
      <c r="C659" s="1385"/>
      <c r="D659" s="1007"/>
      <c r="E659" s="1261"/>
      <c r="F659" s="616" t="s">
        <v>239</v>
      </c>
      <c r="G659" s="384" t="s">
        <v>588</v>
      </c>
      <c r="H659" s="500">
        <f t="shared" si="222"/>
        <v>0</v>
      </c>
      <c r="I659" s="471"/>
      <c r="J659" s="471"/>
      <c r="K659" s="491"/>
    </row>
    <row r="660" spans="1:16" s="1" customFormat="1" ht="13.5" hidden="1" customHeight="1" x14ac:dyDescent="0.2">
      <c r="A660" s="1001"/>
      <c r="B660" s="1004"/>
      <c r="C660" s="1382"/>
      <c r="D660" s="1008"/>
      <c r="E660" s="1262"/>
      <c r="F660" s="1012" t="s">
        <v>48</v>
      </c>
      <c r="G660" s="1189"/>
      <c r="H660" s="477">
        <f>H657+H658+H656+H659</f>
        <v>0</v>
      </c>
      <c r="I660" s="477">
        <f>I657+I658+I656+I659</f>
        <v>0</v>
      </c>
      <c r="J660" s="477">
        <f t="shared" ref="J660:K660" si="223">J657+J658+J656+J659</f>
        <v>0</v>
      </c>
      <c r="K660" s="477">
        <f t="shared" si="223"/>
        <v>0</v>
      </c>
    </row>
    <row r="661" spans="1:16" s="3" customFormat="1" ht="13.5" customHeight="1" x14ac:dyDescent="0.2">
      <c r="A661" s="999">
        <v>1</v>
      </c>
      <c r="B661" s="1002">
        <v>3</v>
      </c>
      <c r="C661" s="1381">
        <v>4</v>
      </c>
      <c r="D661" s="1316" t="s">
        <v>576</v>
      </c>
      <c r="E661" s="1009" t="s">
        <v>22</v>
      </c>
      <c r="F661" s="615" t="s">
        <v>327</v>
      </c>
      <c r="G661" s="460" t="s">
        <v>73</v>
      </c>
      <c r="H661" s="500">
        <f>I661+K661</f>
        <v>44</v>
      </c>
      <c r="I661" s="470">
        <v>44</v>
      </c>
      <c r="J661" s="470"/>
      <c r="K661" s="475"/>
      <c r="L661" s="1728" t="s">
        <v>834</v>
      </c>
      <c r="M661" s="1731" t="s">
        <v>835</v>
      </c>
      <c r="N661" s="1734" t="s">
        <v>836</v>
      </c>
      <c r="O661" s="1731" t="s">
        <v>837</v>
      </c>
      <c r="P661" s="918" t="s">
        <v>718</v>
      </c>
    </row>
    <row r="662" spans="1:16" s="1" customFormat="1" ht="0.75" hidden="1" customHeight="1" x14ac:dyDescent="0.2">
      <c r="A662" s="1000"/>
      <c r="B662" s="1003"/>
      <c r="C662" s="1385"/>
      <c r="D662" s="1265"/>
      <c r="E662" s="1010"/>
      <c r="F662" s="609" t="s">
        <v>327</v>
      </c>
      <c r="G662" s="14" t="s">
        <v>106</v>
      </c>
      <c r="H662" s="500">
        <f>I662+K662</f>
        <v>0</v>
      </c>
      <c r="I662" s="249"/>
      <c r="J662" s="249"/>
      <c r="K662" s="250"/>
      <c r="L662" s="1729"/>
      <c r="M662" s="1732"/>
      <c r="N662" s="1064"/>
      <c r="O662" s="1732"/>
      <c r="P662" s="1736"/>
    </row>
    <row r="663" spans="1:16" s="1" customFormat="1" ht="15" hidden="1" customHeight="1" x14ac:dyDescent="0.2">
      <c r="A663" s="1000"/>
      <c r="B663" s="1003"/>
      <c r="C663" s="1385"/>
      <c r="D663" s="1265"/>
      <c r="E663" s="1010"/>
      <c r="F663" s="609" t="s">
        <v>327</v>
      </c>
      <c r="G663" s="14" t="s">
        <v>74</v>
      </c>
      <c r="H663" s="125">
        <f>I663+K663</f>
        <v>0</v>
      </c>
      <c r="I663" s="143"/>
      <c r="J663" s="562"/>
      <c r="K663" s="563"/>
      <c r="L663" s="1729"/>
      <c r="M663" s="1732"/>
      <c r="N663" s="1064"/>
      <c r="O663" s="1732"/>
      <c r="P663" s="1736"/>
    </row>
    <row r="664" spans="1:16" s="1" customFormat="1" ht="0.75" customHeight="1" thickBot="1" x14ac:dyDescent="0.25">
      <c r="A664" s="1000"/>
      <c r="B664" s="1003"/>
      <c r="C664" s="1385"/>
      <c r="D664" s="1265"/>
      <c r="E664" s="1010"/>
      <c r="F664" s="615" t="s">
        <v>327</v>
      </c>
      <c r="G664" s="460" t="s">
        <v>573</v>
      </c>
      <c r="H664" s="500">
        <f>SUM(I664+K664)</f>
        <v>0</v>
      </c>
      <c r="I664" s="470"/>
      <c r="J664" s="470"/>
      <c r="K664" s="475"/>
      <c r="L664" s="1729"/>
      <c r="M664" s="1732"/>
      <c r="N664" s="1064"/>
      <c r="O664" s="1732"/>
      <c r="P664" s="1736"/>
    </row>
    <row r="665" spans="1:16" s="1" customFormat="1" ht="47.25" customHeight="1" thickBot="1" x14ac:dyDescent="0.25">
      <c r="A665" s="1001"/>
      <c r="B665" s="1004"/>
      <c r="C665" s="1382"/>
      <c r="D665" s="1266"/>
      <c r="E665" s="1011"/>
      <c r="F665" s="1012" t="s">
        <v>48</v>
      </c>
      <c r="G665" s="1189"/>
      <c r="H665" s="487">
        <f t="shared" ref="H665:K665" si="224">H661+H662+H663+H664</f>
        <v>44</v>
      </c>
      <c r="I665" s="477">
        <f t="shared" si="224"/>
        <v>44</v>
      </c>
      <c r="J665" s="489">
        <f t="shared" si="224"/>
        <v>0</v>
      </c>
      <c r="K665" s="485">
        <f t="shared" si="224"/>
        <v>0</v>
      </c>
      <c r="L665" s="1730"/>
      <c r="M665" s="1733"/>
      <c r="N665" s="1735"/>
      <c r="O665" s="1733"/>
      <c r="P665" s="1737"/>
    </row>
    <row r="666" spans="1:16" s="1" customFormat="1" ht="12.75" hidden="1" customHeight="1" x14ac:dyDescent="0.2">
      <c r="A666" s="999">
        <v>1</v>
      </c>
      <c r="B666" s="1002">
        <v>3</v>
      </c>
      <c r="C666" s="1381">
        <v>5</v>
      </c>
      <c r="D666" s="1291" t="s">
        <v>333</v>
      </c>
      <c r="E666" s="1383" t="s">
        <v>190</v>
      </c>
      <c r="F666" s="622" t="s">
        <v>239</v>
      </c>
      <c r="G666" s="160" t="s">
        <v>80</v>
      </c>
      <c r="H666" s="273">
        <f>SUM(I666,K666)</f>
        <v>0</v>
      </c>
      <c r="I666" s="264"/>
      <c r="J666" s="264"/>
      <c r="K666" s="265"/>
    </row>
    <row r="667" spans="1:16" s="1" customFormat="1" ht="15" hidden="1" customHeight="1" x14ac:dyDescent="0.2">
      <c r="A667" s="1000"/>
      <c r="B667" s="1003"/>
      <c r="C667" s="1385"/>
      <c r="D667" s="1387"/>
      <c r="E667" s="1386"/>
      <c r="F667" s="630" t="s">
        <v>239</v>
      </c>
      <c r="G667" s="505" t="s">
        <v>74</v>
      </c>
      <c r="H667" s="273">
        <f>SUM(I667,K667)</f>
        <v>0</v>
      </c>
      <c r="I667" s="264"/>
      <c r="J667" s="264"/>
      <c r="K667" s="265"/>
    </row>
    <row r="668" spans="1:16" s="1" customFormat="1" ht="15" hidden="1" customHeight="1" x14ac:dyDescent="0.2">
      <c r="A668" s="1001"/>
      <c r="B668" s="1004"/>
      <c r="C668" s="1382"/>
      <c r="D668" s="1292"/>
      <c r="E668" s="1384"/>
      <c r="F668" s="1012" t="s">
        <v>48</v>
      </c>
      <c r="G668" s="1189"/>
      <c r="H668" s="266">
        <f t="shared" ref="H668:K668" si="225">H666+H667</f>
        <v>0</v>
      </c>
      <c r="I668" s="267">
        <f t="shared" si="225"/>
        <v>0</v>
      </c>
      <c r="J668" s="267">
        <f t="shared" si="225"/>
        <v>0</v>
      </c>
      <c r="K668" s="262">
        <f t="shared" si="225"/>
        <v>0</v>
      </c>
    </row>
    <row r="669" spans="1:16" s="1" customFormat="1" ht="15.75" hidden="1" customHeight="1" x14ac:dyDescent="0.2">
      <c r="A669" s="999">
        <v>1</v>
      </c>
      <c r="B669" s="1002">
        <v>3</v>
      </c>
      <c r="C669" s="1381">
        <v>6</v>
      </c>
      <c r="D669" s="1291" t="s">
        <v>334</v>
      </c>
      <c r="E669" s="1383" t="s">
        <v>27</v>
      </c>
      <c r="F669" s="622" t="s">
        <v>314</v>
      </c>
      <c r="G669" s="160" t="s">
        <v>74</v>
      </c>
      <c r="H669" s="273">
        <f>SUM(I669,K669)</f>
        <v>0</v>
      </c>
      <c r="I669" s="264">
        <v>0</v>
      </c>
      <c r="J669" s="264"/>
      <c r="K669" s="265"/>
    </row>
    <row r="670" spans="1:16" s="3" customFormat="1" ht="15" hidden="1" customHeight="1" x14ac:dyDescent="0.2">
      <c r="A670" s="1001"/>
      <c r="B670" s="1004"/>
      <c r="C670" s="1416"/>
      <c r="D670" s="1399"/>
      <c r="E670" s="1400"/>
      <c r="F670" s="1012" t="s">
        <v>48</v>
      </c>
      <c r="G670" s="1189"/>
      <c r="H670" s="337">
        <f t="shared" ref="H670:K670" si="226">H669</f>
        <v>0</v>
      </c>
      <c r="I670" s="338">
        <f t="shared" si="226"/>
        <v>0</v>
      </c>
      <c r="J670" s="339">
        <f t="shared" si="226"/>
        <v>0</v>
      </c>
      <c r="K670" s="340">
        <f t="shared" si="226"/>
        <v>0</v>
      </c>
    </row>
    <row r="671" spans="1:16" s="1" customFormat="1" ht="15" customHeight="1" thickBot="1" x14ac:dyDescent="0.25">
      <c r="A671" s="607">
        <v>1</v>
      </c>
      <c r="B671" s="582">
        <v>3</v>
      </c>
      <c r="C671" s="1350" t="s">
        <v>45</v>
      </c>
      <c r="D671" s="1351"/>
      <c r="E671" s="1351"/>
      <c r="F671" s="1351"/>
      <c r="G671" s="1415"/>
      <c r="H671" s="601">
        <f t="shared" ref="H671:K671" si="227">H652+H655+H660+H665+H668+H670</f>
        <v>44</v>
      </c>
      <c r="I671" s="602">
        <f t="shared" si="227"/>
        <v>44</v>
      </c>
      <c r="J671" s="602">
        <f t="shared" si="227"/>
        <v>0</v>
      </c>
      <c r="K671" s="603">
        <f t="shared" si="227"/>
        <v>0</v>
      </c>
      <c r="L671" s="717"/>
      <c r="M671" s="718"/>
      <c r="N671" s="718"/>
      <c r="O671" s="718"/>
      <c r="P671" s="719"/>
    </row>
    <row r="672" spans="1:16" s="1" customFormat="1" ht="15" customHeight="1" thickBot="1" x14ac:dyDescent="0.25">
      <c r="A672" s="689">
        <v>1</v>
      </c>
      <c r="B672" s="709">
        <v>4</v>
      </c>
      <c r="C672" s="1333" t="s">
        <v>736</v>
      </c>
      <c r="D672" s="1334"/>
      <c r="E672" s="1334"/>
      <c r="F672" s="1334"/>
      <c r="G672" s="1334"/>
      <c r="H672" s="1334"/>
      <c r="I672" s="1334"/>
      <c r="J672" s="1334"/>
      <c r="K672" s="1334"/>
      <c r="L672" s="718"/>
      <c r="M672" s="718"/>
      <c r="N672" s="718"/>
      <c r="O672" s="718"/>
      <c r="P672" s="719"/>
    </row>
    <row r="673" spans="1:16" s="1" customFormat="1" ht="17.25" hidden="1" customHeight="1" x14ac:dyDescent="0.2">
      <c r="A673" s="999">
        <v>1</v>
      </c>
      <c r="B673" s="1003">
        <v>4</v>
      </c>
      <c r="C673" s="1005">
        <v>1</v>
      </c>
      <c r="D673" s="1387" t="s">
        <v>335</v>
      </c>
      <c r="E673" s="1386" t="s">
        <v>269</v>
      </c>
      <c r="F673" s="506" t="s">
        <v>213</v>
      </c>
      <c r="G673" s="164" t="s">
        <v>73</v>
      </c>
      <c r="H673" s="173">
        <f>SUM(I673,K673)</f>
        <v>0</v>
      </c>
      <c r="I673" s="175">
        <v>0</v>
      </c>
      <c r="J673" s="175"/>
      <c r="K673" s="168"/>
    </row>
    <row r="674" spans="1:16" s="3" customFormat="1" ht="15.75" hidden="1" customHeight="1" x14ac:dyDescent="0.2">
      <c r="A674" s="1000"/>
      <c r="B674" s="1003"/>
      <c r="C674" s="1005"/>
      <c r="D674" s="1387"/>
      <c r="E674" s="1386"/>
      <c r="F674" s="630" t="s">
        <v>213</v>
      </c>
      <c r="G674" s="505" t="s">
        <v>74</v>
      </c>
      <c r="H674" s="508">
        <f>SUM(I674,K674)</f>
        <v>0</v>
      </c>
      <c r="I674" s="502">
        <v>0</v>
      </c>
      <c r="J674" s="502"/>
      <c r="K674" s="509"/>
    </row>
    <row r="675" spans="1:16" s="1" customFormat="1" ht="15" hidden="1" customHeight="1" x14ac:dyDescent="0.2">
      <c r="A675" s="1001"/>
      <c r="B675" s="1004"/>
      <c r="C675" s="939"/>
      <c r="D675" s="1292"/>
      <c r="E675" s="1384"/>
      <c r="F675" s="1012" t="s">
        <v>48</v>
      </c>
      <c r="G675" s="1189"/>
      <c r="H675" s="531">
        <f t="shared" ref="H675:K675" si="228">H673+H674</f>
        <v>0</v>
      </c>
      <c r="I675" s="536">
        <f t="shared" si="228"/>
        <v>0</v>
      </c>
      <c r="J675" s="532">
        <f t="shared" si="228"/>
        <v>0</v>
      </c>
      <c r="K675" s="535">
        <f t="shared" si="228"/>
        <v>0</v>
      </c>
    </row>
    <row r="676" spans="1:16" s="1" customFormat="1" ht="13.5" customHeight="1" thickBot="1" x14ac:dyDescent="0.25">
      <c r="A676" s="999">
        <v>1</v>
      </c>
      <c r="B676" s="1002">
        <v>4</v>
      </c>
      <c r="C676" s="938">
        <v>2</v>
      </c>
      <c r="D676" s="1006" t="s">
        <v>336</v>
      </c>
      <c r="E676" s="1413" t="s">
        <v>541</v>
      </c>
      <c r="F676" s="615" t="s">
        <v>213</v>
      </c>
      <c r="G676" s="16" t="s">
        <v>73</v>
      </c>
      <c r="H676" s="344">
        <f>I676+K676</f>
        <v>11</v>
      </c>
      <c r="I676" s="542">
        <v>11</v>
      </c>
      <c r="J676" s="542"/>
      <c r="K676" s="543"/>
      <c r="L676" s="989" t="s">
        <v>731</v>
      </c>
      <c r="M676" s="967" t="s">
        <v>732</v>
      </c>
      <c r="N676" s="991">
        <v>1</v>
      </c>
      <c r="O676" s="993" t="s">
        <v>733</v>
      </c>
      <c r="P676" s="935" t="s">
        <v>718</v>
      </c>
    </row>
    <row r="677" spans="1:16" s="1" customFormat="1" ht="37.5" customHeight="1" thickBot="1" x14ac:dyDescent="0.25">
      <c r="A677" s="1001"/>
      <c r="B677" s="1004"/>
      <c r="C677" s="939"/>
      <c r="D677" s="1008"/>
      <c r="E677" s="1414"/>
      <c r="F677" s="1012" t="s">
        <v>48</v>
      </c>
      <c r="G677" s="1189"/>
      <c r="H677" s="487">
        <f t="shared" ref="H677:K677" si="229">H676</f>
        <v>11</v>
      </c>
      <c r="I677" s="477">
        <f t="shared" si="229"/>
        <v>11</v>
      </c>
      <c r="J677" s="477">
        <f t="shared" si="229"/>
        <v>0</v>
      </c>
      <c r="K677" s="478">
        <f t="shared" si="229"/>
        <v>0</v>
      </c>
      <c r="L677" s="990"/>
      <c r="M677" s="960"/>
      <c r="N677" s="992"/>
      <c r="O677" s="994"/>
      <c r="P677" s="935"/>
    </row>
    <row r="678" spans="1:16" s="1" customFormat="1" ht="13.5" customHeight="1" thickBot="1" x14ac:dyDescent="0.25">
      <c r="A678" s="999">
        <v>1</v>
      </c>
      <c r="B678" s="1002">
        <v>4</v>
      </c>
      <c r="C678" s="938">
        <v>3</v>
      </c>
      <c r="D678" s="1006" t="s">
        <v>470</v>
      </c>
      <c r="E678" s="1413" t="s">
        <v>595</v>
      </c>
      <c r="F678" s="615" t="s">
        <v>129</v>
      </c>
      <c r="G678" s="16" t="s">
        <v>73</v>
      </c>
      <c r="H678" s="500">
        <f>SUM(I678,K678)</f>
        <v>70</v>
      </c>
      <c r="I678" s="470">
        <v>70</v>
      </c>
      <c r="J678" s="470"/>
      <c r="K678" s="483"/>
      <c r="L678" s="923" t="s">
        <v>734</v>
      </c>
      <c r="M678" s="960" t="s">
        <v>735</v>
      </c>
      <c r="N678" s="960">
        <v>2400</v>
      </c>
      <c r="O678" s="995" t="s">
        <v>733</v>
      </c>
      <c r="P678" s="935" t="s">
        <v>718</v>
      </c>
    </row>
    <row r="679" spans="1:16" s="1" customFormat="1" ht="55.5" customHeight="1" thickBot="1" x14ac:dyDescent="0.25">
      <c r="A679" s="1001"/>
      <c r="B679" s="1004"/>
      <c r="C679" s="939"/>
      <c r="D679" s="1008"/>
      <c r="E679" s="1414"/>
      <c r="F679" s="1012" t="s">
        <v>48</v>
      </c>
      <c r="G679" s="1189"/>
      <c r="H679" s="487">
        <f t="shared" ref="H679:K679" si="230">H678</f>
        <v>70</v>
      </c>
      <c r="I679" s="477">
        <f t="shared" si="230"/>
        <v>70</v>
      </c>
      <c r="J679" s="477">
        <f t="shared" si="230"/>
        <v>0</v>
      </c>
      <c r="K679" s="478">
        <f t="shared" si="230"/>
        <v>0</v>
      </c>
      <c r="L679" s="963"/>
      <c r="M679" s="961"/>
      <c r="N679" s="961"/>
      <c r="O679" s="994"/>
      <c r="P679" s="935"/>
    </row>
    <row r="680" spans="1:16" s="1" customFormat="1" ht="15" hidden="1" customHeight="1" x14ac:dyDescent="0.2">
      <c r="A680" s="1401">
        <v>1</v>
      </c>
      <c r="B680" s="1404">
        <v>4</v>
      </c>
      <c r="C680" s="1407">
        <v>4</v>
      </c>
      <c r="D680" s="1291" t="s">
        <v>65</v>
      </c>
      <c r="E680" s="1383" t="s">
        <v>269</v>
      </c>
      <c r="F680" s="622" t="s">
        <v>213</v>
      </c>
      <c r="G680" s="510" t="s">
        <v>73</v>
      </c>
      <c r="H680" s="263">
        <f>I680+K680</f>
        <v>0</v>
      </c>
      <c r="I680" s="264">
        <v>0</v>
      </c>
      <c r="J680" s="264"/>
      <c r="K680" s="275"/>
    </row>
    <row r="681" spans="1:16" s="1" customFormat="1" ht="12" hidden="1" customHeight="1" x14ac:dyDescent="0.2">
      <c r="A681" s="1402"/>
      <c r="B681" s="1405"/>
      <c r="C681" s="1408"/>
      <c r="D681" s="1387"/>
      <c r="E681" s="1386"/>
      <c r="F681" s="630" t="s">
        <v>213</v>
      </c>
      <c r="G681" s="505" t="s">
        <v>74</v>
      </c>
      <c r="H681" s="263">
        <f>I681+K681</f>
        <v>0</v>
      </c>
      <c r="I681" s="264">
        <v>0</v>
      </c>
      <c r="J681" s="264"/>
      <c r="K681" s="275"/>
    </row>
    <row r="682" spans="1:16" s="1" customFormat="1" ht="19.5" hidden="1" customHeight="1" x14ac:dyDescent="0.2">
      <c r="A682" s="1403"/>
      <c r="B682" s="1406"/>
      <c r="C682" s="1412"/>
      <c r="D682" s="1399"/>
      <c r="E682" s="1400"/>
      <c r="F682" s="1012" t="s">
        <v>48</v>
      </c>
      <c r="G682" s="1189"/>
      <c r="H682" s="266">
        <f t="shared" ref="H682:K682" si="231">H680+H681</f>
        <v>0</v>
      </c>
      <c r="I682" s="261">
        <f t="shared" si="231"/>
        <v>0</v>
      </c>
      <c r="J682" s="261">
        <f t="shared" si="231"/>
        <v>0</v>
      </c>
      <c r="K682" s="262">
        <f t="shared" si="231"/>
        <v>0</v>
      </c>
    </row>
    <row r="683" spans="1:16" s="1" customFormat="1" ht="15.75" hidden="1" customHeight="1" x14ac:dyDescent="0.2">
      <c r="A683" s="1401">
        <v>1</v>
      </c>
      <c r="B683" s="1404">
        <v>4</v>
      </c>
      <c r="C683" s="1407">
        <v>5</v>
      </c>
      <c r="D683" s="1356" t="s">
        <v>506</v>
      </c>
      <c r="E683" s="1410" t="s">
        <v>517</v>
      </c>
      <c r="F683" s="624" t="s">
        <v>213</v>
      </c>
      <c r="G683" s="527" t="s">
        <v>73</v>
      </c>
      <c r="H683" s="472">
        <f>I683+K683</f>
        <v>0</v>
      </c>
      <c r="I683" s="473"/>
      <c r="J683" s="473"/>
      <c r="K683" s="486"/>
    </row>
    <row r="684" spans="1:16" s="1" customFormat="1" ht="14.25" hidden="1" customHeight="1" x14ac:dyDescent="0.2">
      <c r="A684" s="1402"/>
      <c r="B684" s="1405"/>
      <c r="C684" s="1408"/>
      <c r="D684" s="1357"/>
      <c r="E684" s="1321"/>
      <c r="F684" s="635" t="s">
        <v>213</v>
      </c>
      <c r="G684" s="515" t="s">
        <v>74</v>
      </c>
      <c r="H684" s="472">
        <f>I684+K684</f>
        <v>0</v>
      </c>
      <c r="I684" s="473"/>
      <c r="J684" s="473"/>
      <c r="K684" s="486"/>
    </row>
    <row r="685" spans="1:16" s="1" customFormat="1" ht="15" hidden="1" customHeight="1" x14ac:dyDescent="0.2">
      <c r="A685" s="1403"/>
      <c r="B685" s="1406"/>
      <c r="C685" s="1409"/>
      <c r="D685" s="1358"/>
      <c r="E685" s="1318"/>
      <c r="F685" s="1319" t="s">
        <v>48</v>
      </c>
      <c r="G685" s="1411"/>
      <c r="H685" s="418">
        <f t="shared" ref="H685:K685" si="232">H683+H684</f>
        <v>0</v>
      </c>
      <c r="I685" s="416">
        <f t="shared" si="232"/>
        <v>0</v>
      </c>
      <c r="J685" s="416">
        <f t="shared" si="232"/>
        <v>0</v>
      </c>
      <c r="K685" s="417">
        <f t="shared" si="232"/>
        <v>0</v>
      </c>
    </row>
    <row r="686" spans="1:16" s="1" customFormat="1" ht="14.25" customHeight="1" thickBot="1" x14ac:dyDescent="0.25">
      <c r="A686" s="607">
        <v>1</v>
      </c>
      <c r="B686" s="641">
        <v>4</v>
      </c>
      <c r="C686" s="1205" t="s">
        <v>45</v>
      </c>
      <c r="D686" s="1177"/>
      <c r="E686" s="1177"/>
      <c r="F686" s="1177"/>
      <c r="G686" s="1178"/>
      <c r="H686" s="341">
        <f t="shared" ref="H686:K686" si="233">H675+H677+H679+H682+H685</f>
        <v>81</v>
      </c>
      <c r="I686" s="346">
        <f t="shared" si="233"/>
        <v>81</v>
      </c>
      <c r="J686" s="346">
        <f t="shared" si="233"/>
        <v>0</v>
      </c>
      <c r="K686" s="343">
        <f t="shared" si="233"/>
        <v>0</v>
      </c>
      <c r="L686" s="717"/>
      <c r="M686" s="718"/>
      <c r="N686" s="718"/>
      <c r="O686" s="718"/>
      <c r="P686" s="719"/>
    </row>
    <row r="687" spans="1:16" s="1" customFormat="1" ht="15" hidden="1" customHeight="1" thickBot="1" x14ac:dyDescent="0.25">
      <c r="A687" s="464">
        <v>1</v>
      </c>
      <c r="B687" s="465">
        <v>5</v>
      </c>
      <c r="C687" s="1397" t="s">
        <v>337</v>
      </c>
      <c r="D687" s="1398"/>
      <c r="E687" s="1398"/>
      <c r="F687" s="1398"/>
      <c r="G687" s="1398"/>
      <c r="H687" s="1398"/>
      <c r="I687" s="1398"/>
      <c r="J687" s="1398"/>
      <c r="K687" s="1398"/>
      <c r="L687" s="720"/>
      <c r="M687" s="721"/>
      <c r="N687" s="721"/>
      <c r="O687" s="721"/>
      <c r="P687" s="722"/>
    </row>
    <row r="688" spans="1:16" s="1" customFormat="1" ht="15" hidden="1" customHeight="1" x14ac:dyDescent="0.2">
      <c r="A688" s="999">
        <v>1</v>
      </c>
      <c r="B688" s="1002">
        <v>5</v>
      </c>
      <c r="C688" s="938">
        <v>1</v>
      </c>
      <c r="D688" s="1291" t="s">
        <v>338</v>
      </c>
      <c r="E688" s="1383">
        <v>13</v>
      </c>
      <c r="F688" s="622" t="s">
        <v>146</v>
      </c>
      <c r="G688" s="505" t="s">
        <v>74</v>
      </c>
      <c r="H688" s="501">
        <f>SUM(I688,K688)</f>
        <v>0</v>
      </c>
      <c r="I688" s="502">
        <v>0</v>
      </c>
      <c r="J688" s="502">
        <v>0</v>
      </c>
      <c r="K688" s="503"/>
      <c r="L688" s="700"/>
      <c r="M688" s="701"/>
      <c r="N688" s="701"/>
      <c r="O688" s="701"/>
      <c r="P688" s="702"/>
    </row>
    <row r="689" spans="1:11" s="1" customFormat="1" ht="15" hidden="1" customHeight="1" x14ac:dyDescent="0.2">
      <c r="A689" s="1001"/>
      <c r="B689" s="1004"/>
      <c r="C689" s="1108"/>
      <c r="D689" s="1399"/>
      <c r="E689" s="1400"/>
      <c r="F689" s="1012" t="s">
        <v>48</v>
      </c>
      <c r="G689" s="1189"/>
      <c r="H689" s="531">
        <f t="shared" ref="H689:K690" si="234">H688</f>
        <v>0</v>
      </c>
      <c r="I689" s="532">
        <f t="shared" si="234"/>
        <v>0</v>
      </c>
      <c r="J689" s="532">
        <f t="shared" si="234"/>
        <v>0</v>
      </c>
      <c r="K689" s="535">
        <f t="shared" si="234"/>
        <v>0</v>
      </c>
    </row>
    <row r="690" spans="1:11" s="5" customFormat="1" ht="14.25" hidden="1" customHeight="1" thickBot="1" x14ac:dyDescent="0.25">
      <c r="A690" s="607">
        <v>1</v>
      </c>
      <c r="B690" s="641">
        <v>5</v>
      </c>
      <c r="C690" s="1205" t="s">
        <v>45</v>
      </c>
      <c r="D690" s="1177"/>
      <c r="E690" s="1177"/>
      <c r="F690" s="1177"/>
      <c r="G690" s="1178"/>
      <c r="H690" s="545">
        <f t="shared" si="234"/>
        <v>0</v>
      </c>
      <c r="I690" s="545">
        <f t="shared" si="234"/>
        <v>0</v>
      </c>
      <c r="J690" s="545">
        <f t="shared" si="234"/>
        <v>0</v>
      </c>
      <c r="K690" s="276">
        <f>K689</f>
        <v>0</v>
      </c>
    </row>
    <row r="691" spans="1:11" s="3" customFormat="1" ht="15" hidden="1" customHeight="1" thickBot="1" x14ac:dyDescent="0.25">
      <c r="A691" s="464">
        <v>1</v>
      </c>
      <c r="B691" s="465">
        <v>6</v>
      </c>
      <c r="C691" s="1395" t="s">
        <v>339</v>
      </c>
      <c r="D691" s="1396"/>
      <c r="E691" s="1396"/>
      <c r="F691" s="1396"/>
      <c r="G691" s="1396"/>
      <c r="H691" s="1396"/>
      <c r="I691" s="1396"/>
      <c r="J691" s="1396"/>
      <c r="K691" s="1396"/>
    </row>
    <row r="692" spans="1:11" s="1" customFormat="1" ht="15" hidden="1" customHeight="1" x14ac:dyDescent="0.2">
      <c r="A692" s="999">
        <v>1</v>
      </c>
      <c r="B692" s="1002">
        <v>6</v>
      </c>
      <c r="C692" s="938">
        <v>1</v>
      </c>
      <c r="D692" s="1014" t="s">
        <v>630</v>
      </c>
      <c r="E692" s="1009" t="s">
        <v>457</v>
      </c>
      <c r="F692" s="615" t="s">
        <v>314</v>
      </c>
      <c r="G692" s="16" t="s">
        <v>73</v>
      </c>
      <c r="H692" s="528">
        <f>SUM(I692+K692)</f>
        <v>0</v>
      </c>
      <c r="I692" s="529"/>
      <c r="J692" s="529"/>
      <c r="K692" s="497"/>
    </row>
    <row r="693" spans="1:11" s="1" customFormat="1" ht="15" hidden="1" customHeight="1" x14ac:dyDescent="0.2">
      <c r="A693" s="1000"/>
      <c r="B693" s="1003"/>
      <c r="C693" s="1005"/>
      <c r="D693" s="1015"/>
      <c r="E693" s="1010"/>
      <c r="F693" s="609" t="s">
        <v>314</v>
      </c>
      <c r="G693" s="57" t="s">
        <v>106</v>
      </c>
      <c r="H693" s="480">
        <f>SUM(I693,K693)</f>
        <v>0</v>
      </c>
      <c r="I693" s="471"/>
      <c r="J693" s="471"/>
      <c r="K693" s="479"/>
    </row>
    <row r="694" spans="1:11" s="1" customFormat="1" ht="15" hidden="1" customHeight="1" x14ac:dyDescent="0.2">
      <c r="A694" s="1000"/>
      <c r="B694" s="1003"/>
      <c r="C694" s="1005"/>
      <c r="D694" s="1015"/>
      <c r="E694" s="1010"/>
      <c r="F694" s="616" t="s">
        <v>314</v>
      </c>
      <c r="G694" s="33" t="s">
        <v>74</v>
      </c>
      <c r="H694" s="480">
        <f>SUM(I694,K694)</f>
        <v>0</v>
      </c>
      <c r="I694" s="471"/>
      <c r="J694" s="471"/>
      <c r="K694" s="479"/>
    </row>
    <row r="695" spans="1:11" s="1" customFormat="1" ht="15" hidden="1" customHeight="1" x14ac:dyDescent="0.2">
      <c r="A695" s="1000"/>
      <c r="B695" s="1003"/>
      <c r="C695" s="1005"/>
      <c r="D695" s="1015"/>
      <c r="E695" s="1010"/>
      <c r="F695" s="615" t="s">
        <v>314</v>
      </c>
      <c r="G695" s="16" t="s">
        <v>124</v>
      </c>
      <c r="H695" s="482">
        <f>SUM(I695+K695)</f>
        <v>0</v>
      </c>
      <c r="I695" s="470"/>
      <c r="J695" s="470"/>
      <c r="K695" s="475"/>
    </row>
    <row r="696" spans="1:11" s="1" customFormat="1" ht="15" hidden="1" customHeight="1" x14ac:dyDescent="0.2">
      <c r="A696" s="1001"/>
      <c r="B696" s="1004"/>
      <c r="C696" s="939"/>
      <c r="D696" s="1016"/>
      <c r="E696" s="1011"/>
      <c r="F696" s="1012" t="s">
        <v>48</v>
      </c>
      <c r="G696" s="1189"/>
      <c r="H696" s="487">
        <f t="shared" ref="H696:K696" si="235">H692+H693+H694+H695</f>
        <v>0</v>
      </c>
      <c r="I696" s="487">
        <f t="shared" si="235"/>
        <v>0</v>
      </c>
      <c r="J696" s="490">
        <f t="shared" si="235"/>
        <v>0</v>
      </c>
      <c r="K696" s="478">
        <f t="shared" si="235"/>
        <v>0</v>
      </c>
    </row>
    <row r="697" spans="1:11" s="1" customFormat="1" ht="15" hidden="1" customHeight="1" x14ac:dyDescent="0.2">
      <c r="A697" s="999">
        <v>1</v>
      </c>
      <c r="B697" s="1002">
        <v>6</v>
      </c>
      <c r="C697" s="938">
        <v>2</v>
      </c>
      <c r="D697" s="1258" t="s">
        <v>340</v>
      </c>
      <c r="E697" s="1263" t="s">
        <v>458</v>
      </c>
      <c r="F697" s="180" t="s">
        <v>244</v>
      </c>
      <c r="G697" s="204" t="s">
        <v>309</v>
      </c>
      <c r="H697" s="170">
        <f>SUM(I697,K697)</f>
        <v>0</v>
      </c>
      <c r="I697" s="171">
        <v>0</v>
      </c>
      <c r="J697" s="171">
        <v>0</v>
      </c>
      <c r="K697" s="159"/>
    </row>
    <row r="698" spans="1:11" s="1" customFormat="1" ht="15" hidden="1" customHeight="1" x14ac:dyDescent="0.2">
      <c r="A698" s="1001"/>
      <c r="B698" s="1004"/>
      <c r="C698" s="939"/>
      <c r="D698" s="1221"/>
      <c r="E698" s="1223"/>
      <c r="F698" s="1012" t="s">
        <v>48</v>
      </c>
      <c r="G698" s="1189"/>
      <c r="H698" s="487">
        <f t="shared" ref="H698:K698" si="236">H697</f>
        <v>0</v>
      </c>
      <c r="I698" s="477">
        <f t="shared" si="236"/>
        <v>0</v>
      </c>
      <c r="J698" s="477">
        <f t="shared" si="236"/>
        <v>0</v>
      </c>
      <c r="K698" s="478">
        <f t="shared" si="236"/>
        <v>0</v>
      </c>
    </row>
    <row r="699" spans="1:11" s="1" customFormat="1" ht="15" hidden="1" customHeight="1" thickBot="1" x14ac:dyDescent="0.25">
      <c r="A699" s="999">
        <v>1</v>
      </c>
      <c r="B699" s="1002">
        <v>6</v>
      </c>
      <c r="C699" s="938">
        <v>3</v>
      </c>
      <c r="D699" s="1281" t="s">
        <v>19</v>
      </c>
      <c r="E699" s="1232" t="s">
        <v>457</v>
      </c>
      <c r="F699" s="200" t="s">
        <v>314</v>
      </c>
      <c r="G699" s="390" t="s">
        <v>106</v>
      </c>
      <c r="H699" s="288">
        <f>SUM(I699,K699)</f>
        <v>0</v>
      </c>
      <c r="I699" s="143"/>
      <c r="J699" s="143"/>
      <c r="K699" s="144"/>
    </row>
    <row r="700" spans="1:11" s="1" customFormat="1" ht="15" hidden="1" customHeight="1" thickBot="1" x14ac:dyDescent="0.25">
      <c r="A700" s="1000"/>
      <c r="B700" s="1003"/>
      <c r="C700" s="1005"/>
      <c r="D700" s="1331"/>
      <c r="E700" s="1393"/>
      <c r="F700" s="200" t="s">
        <v>314</v>
      </c>
      <c r="G700" s="201" t="s">
        <v>73</v>
      </c>
      <c r="H700" s="288">
        <f>I700+K700</f>
        <v>0</v>
      </c>
      <c r="I700" s="143"/>
      <c r="J700" s="143"/>
      <c r="K700" s="526"/>
    </row>
    <row r="701" spans="1:11" s="1" customFormat="1" ht="15" hidden="1" customHeight="1" thickBot="1" x14ac:dyDescent="0.25">
      <c r="A701" s="1001"/>
      <c r="B701" s="1004"/>
      <c r="C701" s="1108"/>
      <c r="D701" s="1392"/>
      <c r="E701" s="1394"/>
      <c r="F701" s="1012" t="s">
        <v>48</v>
      </c>
      <c r="G701" s="1189"/>
      <c r="H701" s="113">
        <f t="shared" ref="H701:K701" si="237">H699+H700</f>
        <v>0</v>
      </c>
      <c r="I701" s="523">
        <f t="shared" si="237"/>
        <v>0</v>
      </c>
      <c r="J701" s="532">
        <f t="shared" si="237"/>
        <v>0</v>
      </c>
      <c r="K701" s="535">
        <f t="shared" si="237"/>
        <v>0</v>
      </c>
    </row>
    <row r="702" spans="1:11" s="1" customFormat="1" ht="15" hidden="1" customHeight="1" thickBot="1" x14ac:dyDescent="0.25">
      <c r="A702" s="607">
        <v>1</v>
      </c>
      <c r="B702" s="641">
        <v>6</v>
      </c>
      <c r="C702" s="1205" t="s">
        <v>45</v>
      </c>
      <c r="D702" s="1177"/>
      <c r="E702" s="1177"/>
      <c r="F702" s="1177"/>
      <c r="G702" s="1178"/>
      <c r="H702" s="537">
        <f t="shared" ref="H702:K702" si="238">H696+H701+H698</f>
        <v>0</v>
      </c>
      <c r="I702" s="545">
        <f t="shared" si="238"/>
        <v>0</v>
      </c>
      <c r="J702" s="546">
        <f t="shared" si="238"/>
        <v>0</v>
      </c>
      <c r="K702" s="276">
        <f t="shared" si="238"/>
        <v>0</v>
      </c>
    </row>
    <row r="703" spans="1:11" s="1" customFormat="1" ht="14.25" hidden="1" customHeight="1" thickBot="1" x14ac:dyDescent="0.25">
      <c r="A703" s="469">
        <v>1</v>
      </c>
      <c r="B703" s="1179" t="s">
        <v>46</v>
      </c>
      <c r="C703" s="1180"/>
      <c r="D703" s="1180"/>
      <c r="E703" s="1180"/>
      <c r="F703" s="1180"/>
      <c r="G703" s="1181"/>
      <c r="H703" s="524">
        <f>I703+K703</f>
        <v>1262.5999999999999</v>
      </c>
      <c r="I703" s="524">
        <f t="shared" ref="I703:K703" si="239">I564+I645+I671+I686+I690+I702</f>
        <v>1219.0999999999999</v>
      </c>
      <c r="J703" s="524">
        <f t="shared" si="239"/>
        <v>176.3</v>
      </c>
      <c r="K703" s="492">
        <f t="shared" si="239"/>
        <v>43.5</v>
      </c>
    </row>
    <row r="704" spans="1:11" s="1" customFormat="1" ht="15" hidden="1" customHeight="1" thickBot="1" x14ac:dyDescent="0.25">
      <c r="A704" s="466">
        <v>2</v>
      </c>
      <c r="B704" s="1218" t="s">
        <v>341</v>
      </c>
      <c r="C704" s="1219"/>
      <c r="D704" s="1219"/>
      <c r="E704" s="1219"/>
      <c r="F704" s="1219"/>
      <c r="G704" s="1219"/>
      <c r="H704" s="1219"/>
      <c r="I704" s="1219"/>
      <c r="J704" s="1219"/>
      <c r="K704" s="1219"/>
    </row>
    <row r="705" spans="1:11" s="1" customFormat="1" ht="15" hidden="1" customHeight="1" thickBot="1" x14ac:dyDescent="0.25">
      <c r="A705" s="464">
        <v>2</v>
      </c>
      <c r="B705" s="467">
        <v>1</v>
      </c>
      <c r="C705" s="1390" t="s">
        <v>342</v>
      </c>
      <c r="D705" s="1391"/>
      <c r="E705" s="1391"/>
      <c r="F705" s="1391"/>
      <c r="G705" s="1391"/>
      <c r="H705" s="1391"/>
      <c r="I705" s="1391"/>
      <c r="J705" s="1391"/>
      <c r="K705" s="1391"/>
    </row>
    <row r="706" spans="1:11" s="1" customFormat="1" ht="21.75" hidden="1" customHeight="1" x14ac:dyDescent="0.2">
      <c r="A706" s="999">
        <v>2</v>
      </c>
      <c r="B706" s="1002">
        <v>1</v>
      </c>
      <c r="C706" s="938">
        <v>1</v>
      </c>
      <c r="D706" s="1288" t="s">
        <v>343</v>
      </c>
      <c r="E706" s="1232" t="s">
        <v>190</v>
      </c>
      <c r="F706" s="639" t="s">
        <v>244</v>
      </c>
      <c r="G706" s="28" t="s">
        <v>568</v>
      </c>
      <c r="H706" s="517">
        <f>SUM(I706,K706)</f>
        <v>0</v>
      </c>
      <c r="I706" s="518"/>
      <c r="J706" s="518"/>
      <c r="K706" s="530">
        <v>0</v>
      </c>
    </row>
    <row r="707" spans="1:11" s="1" customFormat="1" ht="17.25" hidden="1" customHeight="1" x14ac:dyDescent="0.2">
      <c r="A707" s="1001"/>
      <c r="B707" s="1004"/>
      <c r="C707" s="939"/>
      <c r="D707" s="1290"/>
      <c r="E707" s="1233"/>
      <c r="F707" s="1012" t="s">
        <v>48</v>
      </c>
      <c r="G707" s="1189"/>
      <c r="H707" s="83">
        <f t="shared" ref="H707:K707" si="240">H706</f>
        <v>0</v>
      </c>
      <c r="I707" s="477">
        <f t="shared" si="240"/>
        <v>0</v>
      </c>
      <c r="J707" s="477">
        <f t="shared" si="240"/>
        <v>0</v>
      </c>
      <c r="K707" s="476">
        <f t="shared" si="240"/>
        <v>0</v>
      </c>
    </row>
    <row r="708" spans="1:11" s="1" customFormat="1" ht="12.75" hidden="1" customHeight="1" x14ac:dyDescent="0.2">
      <c r="A708" s="999">
        <v>2</v>
      </c>
      <c r="B708" s="1002">
        <v>1</v>
      </c>
      <c r="C708" s="938">
        <v>2</v>
      </c>
      <c r="D708" s="1246" t="s">
        <v>344</v>
      </c>
      <c r="E708" s="1232" t="s">
        <v>190</v>
      </c>
      <c r="F708" s="615" t="s">
        <v>244</v>
      </c>
      <c r="G708" s="28" t="s">
        <v>568</v>
      </c>
      <c r="H708" s="480">
        <f>SUM(I708,K708)</f>
        <v>0</v>
      </c>
      <c r="I708" s="471"/>
      <c r="J708" s="471"/>
      <c r="K708" s="521">
        <v>0</v>
      </c>
    </row>
    <row r="709" spans="1:11" s="1" customFormat="1" ht="22.5" hidden="1" customHeight="1" x14ac:dyDescent="0.2">
      <c r="A709" s="1001"/>
      <c r="B709" s="1004"/>
      <c r="C709" s="939"/>
      <c r="D709" s="1247"/>
      <c r="E709" s="1233"/>
      <c r="F709" s="1012" t="s">
        <v>48</v>
      </c>
      <c r="G709" s="1189"/>
      <c r="H709" s="83">
        <f t="shared" ref="H709:K709" si="241">H708</f>
        <v>0</v>
      </c>
      <c r="I709" s="477">
        <f t="shared" si="241"/>
        <v>0</v>
      </c>
      <c r="J709" s="477">
        <f t="shared" si="241"/>
        <v>0</v>
      </c>
      <c r="K709" s="476">
        <f t="shared" si="241"/>
        <v>0</v>
      </c>
    </row>
    <row r="710" spans="1:11" s="1" customFormat="1" ht="15.75" hidden="1" customHeight="1" x14ac:dyDescent="0.2">
      <c r="A710" s="999">
        <v>2</v>
      </c>
      <c r="B710" s="1002">
        <v>1</v>
      </c>
      <c r="C710" s="1381">
        <v>3</v>
      </c>
      <c r="D710" s="1291" t="s">
        <v>228</v>
      </c>
      <c r="E710" s="1383" t="s">
        <v>187</v>
      </c>
      <c r="F710" s="180" t="s">
        <v>244</v>
      </c>
      <c r="G710" s="186" t="s">
        <v>80</v>
      </c>
      <c r="H710" s="501">
        <f>SUM(I710,K710)</f>
        <v>0</v>
      </c>
      <c r="I710" s="502"/>
      <c r="J710" s="502"/>
      <c r="K710" s="512"/>
    </row>
    <row r="711" spans="1:11" s="1" customFormat="1" ht="15.75" hidden="1" customHeight="1" x14ac:dyDescent="0.2">
      <c r="A711" s="1000"/>
      <c r="B711" s="1003"/>
      <c r="C711" s="1385"/>
      <c r="D711" s="1387"/>
      <c r="E711" s="1386"/>
      <c r="F711" s="438" t="s">
        <v>244</v>
      </c>
      <c r="G711" s="186" t="s">
        <v>106</v>
      </c>
      <c r="H711" s="501">
        <f>SUM(I711,K711)</f>
        <v>0</v>
      </c>
      <c r="I711" s="502"/>
      <c r="J711" s="502"/>
      <c r="K711" s="512"/>
    </row>
    <row r="712" spans="1:11" s="1" customFormat="1" ht="15.75" hidden="1" customHeight="1" x14ac:dyDescent="0.2">
      <c r="A712" s="1001"/>
      <c r="B712" s="1004"/>
      <c r="C712" s="1382"/>
      <c r="D712" s="1292"/>
      <c r="E712" s="1384"/>
      <c r="F712" s="1388" t="s">
        <v>48</v>
      </c>
      <c r="G712" s="1389"/>
      <c r="H712" s="501">
        <f t="shared" ref="H712:K712" si="242">H710+H711</f>
        <v>0</v>
      </c>
      <c r="I712" s="502">
        <f t="shared" si="242"/>
        <v>0</v>
      </c>
      <c r="J712" s="502">
        <f t="shared" si="242"/>
        <v>0</v>
      </c>
      <c r="K712" s="512">
        <f t="shared" si="242"/>
        <v>0</v>
      </c>
    </row>
    <row r="713" spans="1:11" s="1" customFormat="1" ht="17.25" hidden="1" customHeight="1" x14ac:dyDescent="0.2">
      <c r="A713" s="999">
        <v>2</v>
      </c>
      <c r="B713" s="1002">
        <v>1</v>
      </c>
      <c r="C713" s="1381">
        <v>4</v>
      </c>
      <c r="D713" s="1291" t="s">
        <v>345</v>
      </c>
      <c r="E713" s="1383" t="s">
        <v>187</v>
      </c>
      <c r="F713" s="177" t="s">
        <v>244</v>
      </c>
      <c r="G713" s="185" t="s">
        <v>74</v>
      </c>
      <c r="H713" s="501">
        <f>SUM(I713,K713)</f>
        <v>0</v>
      </c>
      <c r="I713" s="502"/>
      <c r="J713" s="502"/>
      <c r="K713" s="512">
        <v>0</v>
      </c>
    </row>
    <row r="714" spans="1:11" s="1" customFormat="1" ht="14.25" hidden="1" customHeight="1" x14ac:dyDescent="0.2">
      <c r="A714" s="1001"/>
      <c r="B714" s="1004"/>
      <c r="C714" s="1382"/>
      <c r="D714" s="1292"/>
      <c r="E714" s="1384"/>
      <c r="F714" s="1012" t="s">
        <v>48</v>
      </c>
      <c r="G714" s="1189"/>
      <c r="H714" s="83">
        <f t="shared" ref="H714:K714" si="243">H713</f>
        <v>0</v>
      </c>
      <c r="I714" s="477">
        <f t="shared" si="243"/>
        <v>0</v>
      </c>
      <c r="J714" s="477">
        <f t="shared" si="243"/>
        <v>0</v>
      </c>
      <c r="K714" s="476">
        <f t="shared" si="243"/>
        <v>0</v>
      </c>
    </row>
    <row r="715" spans="1:11" s="1" customFormat="1" ht="15.75" hidden="1" customHeight="1" x14ac:dyDescent="0.2">
      <c r="A715" s="999">
        <v>2</v>
      </c>
      <c r="B715" s="1002">
        <v>1</v>
      </c>
      <c r="C715" s="1381">
        <v>5</v>
      </c>
      <c r="D715" s="1316" t="s">
        <v>484</v>
      </c>
      <c r="E715" s="1009" t="s">
        <v>190</v>
      </c>
      <c r="F715" s="463" t="s">
        <v>323</v>
      </c>
      <c r="G715" s="461" t="s">
        <v>74</v>
      </c>
      <c r="H715" s="480">
        <f>SUM(I715,K715)</f>
        <v>0</v>
      </c>
      <c r="I715" s="471"/>
      <c r="J715" s="471"/>
      <c r="K715" s="114"/>
    </row>
    <row r="716" spans="1:11" s="1" customFormat="1" ht="15.75" hidden="1" customHeight="1" x14ac:dyDescent="0.2">
      <c r="A716" s="1000"/>
      <c r="B716" s="1003"/>
      <c r="C716" s="1385"/>
      <c r="D716" s="1265"/>
      <c r="E716" s="1010"/>
      <c r="F716" s="616" t="s">
        <v>323</v>
      </c>
      <c r="G716" s="461" t="s">
        <v>73</v>
      </c>
      <c r="H716" s="480">
        <f>SUM(I716,K716)</f>
        <v>0</v>
      </c>
      <c r="I716" s="471"/>
      <c r="J716" s="471"/>
      <c r="K716" s="114">
        <v>0</v>
      </c>
    </row>
    <row r="717" spans="1:11" s="6" customFormat="1" ht="12.75" hidden="1" customHeight="1" x14ac:dyDescent="0.2">
      <c r="A717" s="1000"/>
      <c r="B717" s="1003"/>
      <c r="C717" s="1385"/>
      <c r="D717" s="1265"/>
      <c r="E717" s="1010"/>
      <c r="F717" s="609" t="s">
        <v>323</v>
      </c>
      <c r="G717" s="461" t="s">
        <v>80</v>
      </c>
      <c r="H717" s="480">
        <f>SUM(I717,K717)</f>
        <v>0</v>
      </c>
      <c r="I717" s="471"/>
      <c r="J717" s="471"/>
      <c r="K717" s="114"/>
    </row>
    <row r="718" spans="1:11" s="6" customFormat="1" ht="12.75" hidden="1" customHeight="1" x14ac:dyDescent="0.2">
      <c r="A718" s="1001"/>
      <c r="B718" s="1004"/>
      <c r="C718" s="1382"/>
      <c r="D718" s="1266"/>
      <c r="E718" s="1011"/>
      <c r="F718" s="1012" t="s">
        <v>48</v>
      </c>
      <c r="G718" s="1189"/>
      <c r="H718" s="83">
        <f t="shared" ref="H718:K718" si="244">H715+H716+H717</f>
        <v>0</v>
      </c>
      <c r="I718" s="490">
        <f t="shared" si="244"/>
        <v>0</v>
      </c>
      <c r="J718" s="476">
        <f t="shared" si="244"/>
        <v>0</v>
      </c>
      <c r="K718" s="476">
        <f t="shared" si="244"/>
        <v>0</v>
      </c>
    </row>
    <row r="719" spans="1:11" s="1" customFormat="1" ht="12.75" hidden="1" customHeight="1" x14ac:dyDescent="0.2">
      <c r="A719" s="999">
        <v>2</v>
      </c>
      <c r="B719" s="1002">
        <v>1</v>
      </c>
      <c r="C719" s="1381">
        <v>6</v>
      </c>
      <c r="D719" s="1246" t="s">
        <v>475</v>
      </c>
      <c r="E719" s="1009" t="s">
        <v>190</v>
      </c>
      <c r="F719" s="463" t="s">
        <v>244</v>
      </c>
      <c r="G719" s="28" t="s">
        <v>568</v>
      </c>
      <c r="H719" s="480">
        <f>SUM(I719,K719)</f>
        <v>0</v>
      </c>
      <c r="I719" s="471"/>
      <c r="J719" s="471"/>
      <c r="K719" s="521">
        <v>0</v>
      </c>
    </row>
    <row r="720" spans="1:11" s="1" customFormat="1" ht="12.75" hidden="1" customHeight="1" x14ac:dyDescent="0.2">
      <c r="A720" s="1001"/>
      <c r="B720" s="1004"/>
      <c r="C720" s="1382"/>
      <c r="D720" s="1247"/>
      <c r="E720" s="1011"/>
      <c r="F720" s="1012" t="s">
        <v>48</v>
      </c>
      <c r="G720" s="1189"/>
      <c r="H720" s="83">
        <f t="shared" ref="H720:K720" si="245">H719</f>
        <v>0</v>
      </c>
      <c r="I720" s="477">
        <f t="shared" si="245"/>
        <v>0</v>
      </c>
      <c r="J720" s="477">
        <f t="shared" si="245"/>
        <v>0</v>
      </c>
      <c r="K720" s="476">
        <f t="shared" si="245"/>
        <v>0</v>
      </c>
    </row>
    <row r="721" spans="1:11" s="1" customFormat="1" ht="12.75" hidden="1" customHeight="1" x14ac:dyDescent="0.2">
      <c r="A721" s="999">
        <v>2</v>
      </c>
      <c r="B721" s="1002">
        <v>1</v>
      </c>
      <c r="C721" s="1381">
        <v>7</v>
      </c>
      <c r="D721" s="1291" t="s">
        <v>354</v>
      </c>
      <c r="E721" s="1383" t="s">
        <v>187</v>
      </c>
      <c r="F721" s="177" t="s">
        <v>244</v>
      </c>
      <c r="G721" s="185" t="s">
        <v>74</v>
      </c>
      <c r="H721" s="501">
        <f>SUM(I721,K721)</f>
        <v>0</v>
      </c>
      <c r="I721" s="502"/>
      <c r="J721" s="502"/>
      <c r="K721" s="512"/>
    </row>
    <row r="722" spans="1:11" s="1" customFormat="1" ht="12" hidden="1" customHeight="1" x14ac:dyDescent="0.2">
      <c r="A722" s="1001"/>
      <c r="B722" s="1004"/>
      <c r="C722" s="1382"/>
      <c r="D722" s="1292"/>
      <c r="E722" s="1384"/>
      <c r="F722" s="1012" t="s">
        <v>48</v>
      </c>
      <c r="G722" s="1189"/>
      <c r="H722" s="83">
        <f t="shared" ref="H722:K722" si="246">H721</f>
        <v>0</v>
      </c>
      <c r="I722" s="477">
        <f t="shared" si="246"/>
        <v>0</v>
      </c>
      <c r="J722" s="477">
        <f t="shared" si="246"/>
        <v>0</v>
      </c>
      <c r="K722" s="476">
        <f t="shared" si="246"/>
        <v>0</v>
      </c>
    </row>
    <row r="723" spans="1:11" s="1" customFormat="1" ht="12.75" hidden="1" customHeight="1" x14ac:dyDescent="0.2">
      <c r="A723" s="999">
        <v>2</v>
      </c>
      <c r="B723" s="1002">
        <v>1</v>
      </c>
      <c r="C723" s="1381">
        <v>8</v>
      </c>
      <c r="D723" s="1199" t="s">
        <v>349</v>
      </c>
      <c r="E723" s="1009" t="s">
        <v>190</v>
      </c>
      <c r="F723" s="463" t="s">
        <v>323</v>
      </c>
      <c r="G723" s="462" t="s">
        <v>73</v>
      </c>
      <c r="H723" s="480">
        <f>SUM(I723,K723)</f>
        <v>0</v>
      </c>
      <c r="I723" s="471"/>
      <c r="J723" s="471"/>
      <c r="K723" s="114"/>
    </row>
    <row r="724" spans="1:11" s="1" customFormat="1" ht="12.75" hidden="1" customHeight="1" x14ac:dyDescent="0.2">
      <c r="A724" s="1000"/>
      <c r="B724" s="1003"/>
      <c r="C724" s="1385"/>
      <c r="D724" s="1295"/>
      <c r="E724" s="1010"/>
      <c r="F724" s="609" t="s">
        <v>323</v>
      </c>
      <c r="G724" s="618" t="s">
        <v>80</v>
      </c>
      <c r="H724" s="480">
        <f>SUM(I724,K724)</f>
        <v>0</v>
      </c>
      <c r="I724" s="471"/>
      <c r="J724" s="471"/>
      <c r="K724" s="114"/>
    </row>
    <row r="725" spans="1:11" s="1" customFormat="1" ht="12.75" hidden="1" customHeight="1" x14ac:dyDescent="0.2">
      <c r="A725" s="1000"/>
      <c r="B725" s="1003"/>
      <c r="C725" s="1385"/>
      <c r="D725" s="1295"/>
      <c r="E725" s="1010"/>
      <c r="F725" s="615" t="s">
        <v>323</v>
      </c>
      <c r="G725" s="460" t="s">
        <v>74</v>
      </c>
      <c r="H725" s="480">
        <f>SUM(I725,K725)</f>
        <v>0</v>
      </c>
      <c r="I725" s="471"/>
      <c r="J725" s="471"/>
      <c r="K725" s="114"/>
    </row>
    <row r="726" spans="1:11" ht="12.75" hidden="1" customHeight="1" x14ac:dyDescent="0.2">
      <c r="A726" s="1001"/>
      <c r="B726" s="1004"/>
      <c r="C726" s="1382"/>
      <c r="D726" s="1200"/>
      <c r="E726" s="1011"/>
      <c r="F726" s="1012" t="s">
        <v>48</v>
      </c>
      <c r="G726" s="1189"/>
      <c r="H726" s="83">
        <f t="shared" ref="H726:K726" si="247">H723+H725+H724</f>
        <v>0</v>
      </c>
      <c r="I726" s="477">
        <f t="shared" si="247"/>
        <v>0</v>
      </c>
      <c r="J726" s="477">
        <f t="shared" si="247"/>
        <v>0</v>
      </c>
      <c r="K726" s="476">
        <f t="shared" si="247"/>
        <v>0</v>
      </c>
    </row>
    <row r="727" spans="1:11" ht="12.75" hidden="1" customHeight="1" x14ac:dyDescent="0.2">
      <c r="A727" s="999">
        <v>2</v>
      </c>
      <c r="B727" s="1002">
        <v>1</v>
      </c>
      <c r="C727" s="1381">
        <v>9</v>
      </c>
      <c r="D727" s="1199" t="s">
        <v>353</v>
      </c>
      <c r="E727" s="1009" t="s">
        <v>190</v>
      </c>
      <c r="F727" s="463" t="s">
        <v>323</v>
      </c>
      <c r="G727" s="28" t="s">
        <v>568</v>
      </c>
      <c r="H727" s="480">
        <f>SUM(I727,K727)</f>
        <v>0</v>
      </c>
      <c r="I727" s="471"/>
      <c r="J727" s="471"/>
      <c r="K727" s="114"/>
    </row>
    <row r="728" spans="1:11" ht="12" hidden="1" customHeight="1" x14ac:dyDescent="0.2">
      <c r="A728" s="1001"/>
      <c r="B728" s="1004"/>
      <c r="C728" s="1382"/>
      <c r="D728" s="1200"/>
      <c r="E728" s="1011"/>
      <c r="F728" s="1012" t="s">
        <v>48</v>
      </c>
      <c r="G728" s="1189"/>
      <c r="H728" s="83">
        <f t="shared" ref="H728:K728" si="248">H727</f>
        <v>0</v>
      </c>
      <c r="I728" s="477">
        <f t="shared" si="248"/>
        <v>0</v>
      </c>
      <c r="J728" s="477">
        <f t="shared" si="248"/>
        <v>0</v>
      </c>
      <c r="K728" s="476">
        <f t="shared" si="248"/>
        <v>0</v>
      </c>
    </row>
    <row r="729" spans="1:11" ht="1.5" hidden="1" customHeight="1" x14ac:dyDescent="0.2">
      <c r="A729" s="999">
        <v>2</v>
      </c>
      <c r="B729" s="1002">
        <v>1</v>
      </c>
      <c r="C729" s="1381">
        <v>10</v>
      </c>
      <c r="D729" s="1288" t="s">
        <v>476</v>
      </c>
      <c r="E729" s="1383" t="s">
        <v>187</v>
      </c>
      <c r="F729" s="504" t="s">
        <v>239</v>
      </c>
      <c r="G729" s="510" t="s">
        <v>73</v>
      </c>
      <c r="H729" s="501">
        <f>SUM(I729,K729)</f>
        <v>0</v>
      </c>
      <c r="I729" s="502"/>
      <c r="J729" s="502"/>
      <c r="K729" s="512"/>
    </row>
    <row r="730" spans="1:11" ht="13.5" hidden="1" customHeight="1" x14ac:dyDescent="0.2">
      <c r="A730" s="1000"/>
      <c r="B730" s="1003"/>
      <c r="C730" s="1385"/>
      <c r="D730" s="1289"/>
      <c r="E730" s="1386"/>
      <c r="F730" s="506" t="s">
        <v>239</v>
      </c>
      <c r="G730" s="505" t="s">
        <v>74</v>
      </c>
      <c r="H730" s="501">
        <f>SUM(I730,K730)</f>
        <v>0</v>
      </c>
      <c r="I730" s="502"/>
      <c r="J730" s="502"/>
      <c r="K730" s="512"/>
    </row>
    <row r="731" spans="1:11" ht="13.5" hidden="1" customHeight="1" x14ac:dyDescent="0.2">
      <c r="A731" s="1001"/>
      <c r="B731" s="1004"/>
      <c r="C731" s="1382"/>
      <c r="D731" s="1290"/>
      <c r="E731" s="1384"/>
      <c r="F731" s="1012" t="s">
        <v>48</v>
      </c>
      <c r="G731" s="1189"/>
      <c r="H731" s="83">
        <f t="shared" ref="H731:K731" si="249">H729+H730</f>
        <v>0</v>
      </c>
      <c r="I731" s="477">
        <f t="shared" si="249"/>
        <v>0</v>
      </c>
      <c r="J731" s="477">
        <f t="shared" si="249"/>
        <v>0</v>
      </c>
      <c r="K731" s="476">
        <f t="shared" si="249"/>
        <v>0</v>
      </c>
    </row>
    <row r="732" spans="1:11" ht="13.5" hidden="1" customHeight="1" x14ac:dyDescent="0.2">
      <c r="A732" s="999">
        <v>2</v>
      </c>
      <c r="B732" s="1002">
        <v>1</v>
      </c>
      <c r="C732" s="1381">
        <v>11</v>
      </c>
      <c r="D732" s="1288" t="s">
        <v>477</v>
      </c>
      <c r="E732" s="1383" t="s">
        <v>459</v>
      </c>
      <c r="F732" s="504" t="s">
        <v>244</v>
      </c>
      <c r="G732" s="510" t="s">
        <v>80</v>
      </c>
      <c r="H732" s="501">
        <f>SUM(I732,K732)</f>
        <v>0</v>
      </c>
      <c r="I732" s="502"/>
      <c r="J732" s="502"/>
      <c r="K732" s="512"/>
    </row>
    <row r="733" spans="1:11" ht="13.5" hidden="1" customHeight="1" x14ac:dyDescent="0.2">
      <c r="A733" s="1000"/>
      <c r="B733" s="1003"/>
      <c r="C733" s="1385"/>
      <c r="D733" s="1289"/>
      <c r="E733" s="1386"/>
      <c r="F733" s="630" t="s">
        <v>244</v>
      </c>
      <c r="G733" s="505" t="s">
        <v>74</v>
      </c>
      <c r="H733" s="501">
        <f>SUM(I733,K733)</f>
        <v>0</v>
      </c>
      <c r="I733" s="502"/>
      <c r="J733" s="502"/>
      <c r="K733" s="512"/>
    </row>
    <row r="734" spans="1:11" ht="18" hidden="1" customHeight="1" x14ac:dyDescent="0.2">
      <c r="A734" s="1001"/>
      <c r="B734" s="1004"/>
      <c r="C734" s="1382"/>
      <c r="D734" s="1290"/>
      <c r="E734" s="1384"/>
      <c r="F734" s="1012" t="s">
        <v>48</v>
      </c>
      <c r="G734" s="1189"/>
      <c r="H734" s="83">
        <f t="shared" ref="H734:K734" si="250">H732+H733</f>
        <v>0</v>
      </c>
      <c r="I734" s="477">
        <f t="shared" si="250"/>
        <v>0</v>
      </c>
      <c r="J734" s="477">
        <f t="shared" si="250"/>
        <v>0</v>
      </c>
      <c r="K734" s="476">
        <f t="shared" si="250"/>
        <v>0</v>
      </c>
    </row>
    <row r="735" spans="1:11" ht="18" hidden="1" customHeight="1" x14ac:dyDescent="0.2">
      <c r="A735" s="999">
        <v>2</v>
      </c>
      <c r="B735" s="1002">
        <v>1</v>
      </c>
      <c r="C735" s="1381">
        <v>12</v>
      </c>
      <c r="D735" s="1288" t="s">
        <v>20</v>
      </c>
      <c r="E735" s="1383" t="s">
        <v>187</v>
      </c>
      <c r="F735" s="504" t="s">
        <v>323</v>
      </c>
      <c r="G735" s="510" t="s">
        <v>73</v>
      </c>
      <c r="H735" s="501">
        <f>SUM(I735,K735)</f>
        <v>0</v>
      </c>
      <c r="I735" s="502"/>
      <c r="J735" s="502"/>
      <c r="K735" s="512"/>
    </row>
    <row r="736" spans="1:11" ht="18" hidden="1" customHeight="1" x14ac:dyDescent="0.2">
      <c r="A736" s="1000"/>
      <c r="B736" s="1003"/>
      <c r="C736" s="1385"/>
      <c r="D736" s="1289"/>
      <c r="E736" s="1386"/>
      <c r="F736" s="630" t="s">
        <v>323</v>
      </c>
      <c r="G736" s="505" t="s">
        <v>74</v>
      </c>
      <c r="H736" s="501">
        <f>SUM(I736,K736)</f>
        <v>0</v>
      </c>
      <c r="I736" s="502"/>
      <c r="J736" s="502"/>
      <c r="K736" s="512"/>
    </row>
    <row r="737" spans="1:11" ht="18" hidden="1" customHeight="1" x14ac:dyDescent="0.2">
      <c r="A737" s="1001"/>
      <c r="B737" s="1004"/>
      <c r="C737" s="1382"/>
      <c r="D737" s="1290"/>
      <c r="E737" s="1384"/>
      <c r="F737" s="1012" t="s">
        <v>48</v>
      </c>
      <c r="G737" s="1189"/>
      <c r="H737" s="83">
        <f t="shared" ref="H737:K737" si="251">H735+H736</f>
        <v>0</v>
      </c>
      <c r="I737" s="477">
        <f t="shared" si="251"/>
        <v>0</v>
      </c>
      <c r="J737" s="477">
        <f t="shared" si="251"/>
        <v>0</v>
      </c>
      <c r="K737" s="476">
        <f t="shared" si="251"/>
        <v>0</v>
      </c>
    </row>
    <row r="738" spans="1:11" ht="18" hidden="1" customHeight="1" x14ac:dyDescent="0.2">
      <c r="A738" s="999">
        <v>2</v>
      </c>
      <c r="B738" s="1002">
        <v>1</v>
      </c>
      <c r="C738" s="1381">
        <v>13</v>
      </c>
      <c r="D738" s="1288" t="s">
        <v>21</v>
      </c>
      <c r="E738" s="1383" t="s">
        <v>187</v>
      </c>
      <c r="F738" s="504" t="s">
        <v>239</v>
      </c>
      <c r="G738" s="510" t="s">
        <v>73</v>
      </c>
      <c r="H738" s="501">
        <f>SUM(I738,K738)</f>
        <v>0</v>
      </c>
      <c r="I738" s="502"/>
      <c r="J738" s="502"/>
      <c r="K738" s="512"/>
    </row>
    <row r="739" spans="1:11" ht="15.75" hidden="1" customHeight="1" x14ac:dyDescent="0.2">
      <c r="A739" s="1001"/>
      <c r="B739" s="1004"/>
      <c r="C739" s="1382"/>
      <c r="D739" s="1290"/>
      <c r="E739" s="1384"/>
      <c r="F739" s="1012" t="s">
        <v>48</v>
      </c>
      <c r="G739" s="1189"/>
      <c r="H739" s="83">
        <f t="shared" ref="H739:K739" si="252">H738</f>
        <v>0</v>
      </c>
      <c r="I739" s="477">
        <f t="shared" si="252"/>
        <v>0</v>
      </c>
      <c r="J739" s="477">
        <f t="shared" si="252"/>
        <v>0</v>
      </c>
      <c r="K739" s="476">
        <f t="shared" si="252"/>
        <v>0</v>
      </c>
    </row>
    <row r="740" spans="1:11" ht="18" hidden="1" customHeight="1" x14ac:dyDescent="0.2">
      <c r="A740" s="999">
        <v>2</v>
      </c>
      <c r="B740" s="1002">
        <v>1</v>
      </c>
      <c r="C740" s="1168">
        <v>14</v>
      </c>
      <c r="D740" s="1199" t="s">
        <v>62</v>
      </c>
      <c r="E740" s="1250" t="s">
        <v>190</v>
      </c>
      <c r="F740" s="46" t="s">
        <v>323</v>
      </c>
      <c r="G740" s="57" t="s">
        <v>80</v>
      </c>
      <c r="H740" s="480">
        <f>SUM(I740,K740)</f>
        <v>0</v>
      </c>
      <c r="I740" s="471"/>
      <c r="J740" s="471"/>
      <c r="K740" s="114"/>
    </row>
    <row r="741" spans="1:11" ht="18" hidden="1" customHeight="1" x14ac:dyDescent="0.2">
      <c r="A741" s="1000"/>
      <c r="B741" s="1003"/>
      <c r="C741" s="1097"/>
      <c r="D741" s="1295"/>
      <c r="E741" s="1321"/>
      <c r="F741" s="55" t="s">
        <v>323</v>
      </c>
      <c r="G741" s="36" t="s">
        <v>74</v>
      </c>
      <c r="H741" s="480">
        <f>SUM(I741,K741)</f>
        <v>0</v>
      </c>
      <c r="I741" s="471"/>
      <c r="J741" s="471"/>
      <c r="K741" s="114"/>
    </row>
    <row r="742" spans="1:11" ht="18" hidden="1" customHeight="1" x14ac:dyDescent="0.2">
      <c r="A742" s="1001"/>
      <c r="B742" s="1004"/>
      <c r="C742" s="1169"/>
      <c r="D742" s="1200"/>
      <c r="E742" s="1251"/>
      <c r="F742" s="1012" t="s">
        <v>48</v>
      </c>
      <c r="G742" s="1189"/>
      <c r="H742" s="83">
        <f t="shared" ref="H742:K742" si="253">H740+H741</f>
        <v>0</v>
      </c>
      <c r="I742" s="477">
        <f t="shared" si="253"/>
        <v>0</v>
      </c>
      <c r="J742" s="477">
        <f t="shared" si="253"/>
        <v>0</v>
      </c>
      <c r="K742" s="476">
        <f t="shared" si="253"/>
        <v>0</v>
      </c>
    </row>
    <row r="743" spans="1:11" ht="18" hidden="1" customHeight="1" x14ac:dyDescent="0.2">
      <c r="A743" s="999">
        <v>2</v>
      </c>
      <c r="B743" s="1002">
        <v>1</v>
      </c>
      <c r="C743" s="1168">
        <v>15</v>
      </c>
      <c r="D743" s="1199" t="s">
        <v>478</v>
      </c>
      <c r="E743" s="1250" t="s">
        <v>190</v>
      </c>
      <c r="F743" s="46" t="s">
        <v>244</v>
      </c>
      <c r="G743" s="57" t="s">
        <v>80</v>
      </c>
      <c r="H743" s="480">
        <f>SUM(I743,K743)</f>
        <v>0</v>
      </c>
      <c r="I743" s="471"/>
      <c r="J743" s="471"/>
      <c r="K743" s="114"/>
    </row>
    <row r="744" spans="1:11" ht="18" hidden="1" customHeight="1" x14ac:dyDescent="0.2">
      <c r="A744" s="1000"/>
      <c r="B744" s="1003"/>
      <c r="C744" s="1097"/>
      <c r="D744" s="1295"/>
      <c r="E744" s="1321"/>
      <c r="F744" s="46" t="s">
        <v>532</v>
      </c>
      <c r="G744" s="36" t="s">
        <v>74</v>
      </c>
      <c r="H744" s="480">
        <f>SUM(I744,K744)</f>
        <v>0</v>
      </c>
      <c r="I744" s="471"/>
      <c r="J744" s="471"/>
      <c r="K744" s="114"/>
    </row>
    <row r="745" spans="1:11" ht="18" hidden="1" customHeight="1" x14ac:dyDescent="0.2">
      <c r="A745" s="1001"/>
      <c r="B745" s="1004"/>
      <c r="C745" s="1169"/>
      <c r="D745" s="1200"/>
      <c r="E745" s="1251"/>
      <c r="F745" s="1012" t="s">
        <v>48</v>
      </c>
      <c r="G745" s="1189"/>
      <c r="H745" s="83">
        <f t="shared" ref="H745:K745" si="254">H743+H744</f>
        <v>0</v>
      </c>
      <c r="I745" s="477">
        <f t="shared" si="254"/>
        <v>0</v>
      </c>
      <c r="J745" s="477">
        <f t="shared" si="254"/>
        <v>0</v>
      </c>
      <c r="K745" s="476">
        <f t="shared" si="254"/>
        <v>0</v>
      </c>
    </row>
    <row r="746" spans="1:11" ht="18" hidden="1" customHeight="1" x14ac:dyDescent="0.2">
      <c r="A746" s="999">
        <v>2</v>
      </c>
      <c r="B746" s="1002">
        <v>1</v>
      </c>
      <c r="C746" s="1168">
        <v>16</v>
      </c>
      <c r="D746" s="1199" t="s">
        <v>63</v>
      </c>
      <c r="E746" s="1250" t="s">
        <v>190</v>
      </c>
      <c r="F746" s="46" t="s">
        <v>244</v>
      </c>
      <c r="G746" s="57" t="s">
        <v>80</v>
      </c>
      <c r="H746" s="482">
        <f>SUM(I746,K746)</f>
        <v>0</v>
      </c>
      <c r="I746" s="470"/>
      <c r="J746" s="471"/>
      <c r="K746" s="114"/>
    </row>
    <row r="747" spans="1:11" ht="18" hidden="1" customHeight="1" x14ac:dyDescent="0.2">
      <c r="A747" s="1000"/>
      <c r="B747" s="1003"/>
      <c r="C747" s="1097"/>
      <c r="D747" s="1295"/>
      <c r="E747" s="1321"/>
      <c r="F747" s="34" t="s">
        <v>244</v>
      </c>
      <c r="G747" s="35" t="s">
        <v>73</v>
      </c>
      <c r="H747" s="482">
        <f>SUM(I747,K747)</f>
        <v>0</v>
      </c>
      <c r="I747" s="470"/>
      <c r="J747" s="471"/>
      <c r="K747" s="114"/>
    </row>
    <row r="748" spans="1:11" ht="18" hidden="1" customHeight="1" x14ac:dyDescent="0.2">
      <c r="A748" s="1000"/>
      <c r="B748" s="1003"/>
      <c r="C748" s="1097"/>
      <c r="D748" s="1295"/>
      <c r="E748" s="1321"/>
      <c r="F748" s="34" t="s">
        <v>532</v>
      </c>
      <c r="G748" s="36" t="s">
        <v>74</v>
      </c>
      <c r="H748" s="279">
        <f>SUM(I748,K748)</f>
        <v>0</v>
      </c>
      <c r="I748" s="277"/>
      <c r="J748" s="269"/>
      <c r="K748" s="278"/>
    </row>
    <row r="749" spans="1:11" ht="18" hidden="1" customHeight="1" x14ac:dyDescent="0.2">
      <c r="A749" s="1001"/>
      <c r="B749" s="1004"/>
      <c r="C749" s="1169"/>
      <c r="D749" s="1200"/>
      <c r="E749" s="1251"/>
      <c r="F749" s="1012" t="s">
        <v>48</v>
      </c>
      <c r="G749" s="1189"/>
      <c r="H749" s="260">
        <f t="shared" ref="H749:K749" si="255">H746+H747+H748</f>
        <v>0</v>
      </c>
      <c r="I749" s="274">
        <f t="shared" si="255"/>
        <v>0</v>
      </c>
      <c r="J749" s="267">
        <f t="shared" si="255"/>
        <v>0</v>
      </c>
      <c r="K749" s="267">
        <f t="shared" si="255"/>
        <v>0</v>
      </c>
    </row>
    <row r="750" spans="1:11" ht="13.5" hidden="1" customHeight="1" x14ac:dyDescent="0.2">
      <c r="A750" s="999">
        <v>2</v>
      </c>
      <c r="B750" s="1002">
        <v>1</v>
      </c>
      <c r="C750" s="1168">
        <v>17</v>
      </c>
      <c r="D750" s="1199" t="s">
        <v>64</v>
      </c>
      <c r="E750" s="1250" t="s">
        <v>190</v>
      </c>
      <c r="F750" s="46" t="s">
        <v>244</v>
      </c>
      <c r="G750" s="32" t="s">
        <v>80</v>
      </c>
      <c r="H750" s="279">
        <f>SUM(I750,K750)</f>
        <v>0</v>
      </c>
      <c r="I750" s="249"/>
      <c r="J750" s="269"/>
      <c r="K750" s="278"/>
    </row>
    <row r="751" spans="1:11" ht="13.5" hidden="1" customHeight="1" x14ac:dyDescent="0.2">
      <c r="A751" s="1000"/>
      <c r="B751" s="1003"/>
      <c r="C751" s="1097"/>
      <c r="D751" s="1295"/>
      <c r="E751" s="1321"/>
      <c r="F751" s="34" t="s">
        <v>244</v>
      </c>
      <c r="G751" s="14" t="s">
        <v>73</v>
      </c>
      <c r="H751" s="279">
        <f>SUM(I751,K751)</f>
        <v>0</v>
      </c>
      <c r="I751" s="249"/>
      <c r="J751" s="269"/>
      <c r="K751" s="278"/>
    </row>
    <row r="752" spans="1:11" ht="13.5" hidden="1" customHeight="1" x14ac:dyDescent="0.2">
      <c r="A752" s="1000"/>
      <c r="B752" s="1003"/>
      <c r="C752" s="1097"/>
      <c r="D752" s="1295"/>
      <c r="E752" s="1321"/>
      <c r="F752" s="34" t="s">
        <v>532</v>
      </c>
      <c r="G752" s="16" t="s">
        <v>74</v>
      </c>
      <c r="H752" s="279">
        <f>SUM(I752,K752)</f>
        <v>0</v>
      </c>
      <c r="I752" s="277"/>
      <c r="J752" s="269"/>
      <c r="K752" s="278"/>
    </row>
    <row r="753" spans="1:16" ht="13.5" hidden="1" thickBot="1" x14ac:dyDescent="0.25">
      <c r="A753" s="1001"/>
      <c r="B753" s="1004"/>
      <c r="C753" s="1169"/>
      <c r="D753" s="1200"/>
      <c r="E753" s="1251"/>
      <c r="F753" s="1012" t="s">
        <v>48</v>
      </c>
      <c r="G753" s="1189"/>
      <c r="H753" s="260">
        <f t="shared" ref="H753:K753" si="256">H750+H751+H752</f>
        <v>0</v>
      </c>
      <c r="I753" s="261">
        <f t="shared" si="256"/>
        <v>0</v>
      </c>
      <c r="J753" s="261">
        <f t="shared" si="256"/>
        <v>0</v>
      </c>
      <c r="K753" s="267">
        <f t="shared" si="256"/>
        <v>0</v>
      </c>
    </row>
    <row r="754" spans="1:16" ht="12.75" hidden="1" customHeight="1" thickBot="1" x14ac:dyDescent="0.25">
      <c r="A754" s="999">
        <v>2</v>
      </c>
      <c r="B754" s="1002">
        <v>1</v>
      </c>
      <c r="C754" s="938">
        <v>5</v>
      </c>
      <c r="D754" s="1014" t="s">
        <v>672</v>
      </c>
      <c r="E754" s="1009" t="s">
        <v>531</v>
      </c>
      <c r="F754" s="616" t="s">
        <v>244</v>
      </c>
      <c r="G754" s="527" t="s">
        <v>73</v>
      </c>
      <c r="H754" s="480">
        <f>SUM(I754,K754)</f>
        <v>0</v>
      </c>
      <c r="I754" s="471"/>
      <c r="J754" s="471"/>
      <c r="K754" s="114"/>
    </row>
    <row r="755" spans="1:16" ht="12.75" hidden="1" customHeight="1" thickBot="1" x14ac:dyDescent="0.25">
      <c r="A755" s="1374"/>
      <c r="B755" s="1375"/>
      <c r="C755" s="1375"/>
      <c r="D755" s="1377"/>
      <c r="E755" s="1379"/>
      <c r="F755" s="639" t="s">
        <v>244</v>
      </c>
      <c r="G755" s="28" t="s">
        <v>568</v>
      </c>
      <c r="H755" s="481">
        <f>SUM(I755,K755)</f>
        <v>0</v>
      </c>
      <c r="I755" s="287"/>
      <c r="J755" s="287"/>
      <c r="K755" s="347"/>
    </row>
    <row r="756" spans="1:16" ht="23.25" hidden="1" customHeight="1" thickBot="1" x14ac:dyDescent="0.25">
      <c r="A756" s="1067"/>
      <c r="B756" s="1024"/>
      <c r="C756" s="1376"/>
      <c r="D756" s="1378"/>
      <c r="E756" s="1380"/>
      <c r="F756" s="1012" t="s">
        <v>48</v>
      </c>
      <c r="G756" s="1189"/>
      <c r="H756" s="113">
        <f>H755+H754</f>
        <v>0</v>
      </c>
      <c r="I756" s="532">
        <f t="shared" ref="I756:J756" si="257">I755</f>
        <v>0</v>
      </c>
      <c r="J756" s="532">
        <f t="shared" si="257"/>
        <v>0</v>
      </c>
      <c r="K756" s="536">
        <f>K754+K755</f>
        <v>0</v>
      </c>
    </row>
    <row r="757" spans="1:16" ht="12.75" hidden="1" customHeight="1" thickBot="1" x14ac:dyDescent="0.25">
      <c r="A757" s="607">
        <v>2</v>
      </c>
      <c r="B757" s="468">
        <v>1</v>
      </c>
      <c r="C757" s="1205" t="s">
        <v>45</v>
      </c>
      <c r="D757" s="1177"/>
      <c r="E757" s="1177"/>
      <c r="F757" s="1177"/>
      <c r="G757" s="1178"/>
      <c r="H757" s="341">
        <f>H707+H709+H712+H714+H718+H720+H722+H726+H728+H731+H734+H737+H739+H742+H745+H749+H753+H756</f>
        <v>0</v>
      </c>
      <c r="I757" s="342">
        <f>I707+I709+I712+I714+I718+I720+I722+I726+I728+I731+I734+I737+I739+I742+I745+I749+I753+I756</f>
        <v>0</v>
      </c>
      <c r="J757" s="342">
        <f t="shared" ref="J757:K757" si="258">J707+J709+J712+J714+J718+J720+J722+J726+J728+J731+J734+J737+J739+J742+J745+J749+J753+J756</f>
        <v>0</v>
      </c>
      <c r="K757" s="342">
        <f t="shared" si="258"/>
        <v>0</v>
      </c>
    </row>
    <row r="758" spans="1:16" ht="12.75" customHeight="1" thickBot="1" x14ac:dyDescent="0.25">
      <c r="A758" s="469">
        <v>2</v>
      </c>
      <c r="B758" s="1179" t="s">
        <v>46</v>
      </c>
      <c r="C758" s="1180"/>
      <c r="D758" s="1180"/>
      <c r="E758" s="1180"/>
      <c r="F758" s="1180"/>
      <c r="G758" s="1181"/>
      <c r="H758" s="294">
        <f>H564+H645+H671+H686</f>
        <v>1262.5999999999999</v>
      </c>
      <c r="I758" s="294">
        <f>I564+I645+I671+I686</f>
        <v>1219.0999999999999</v>
      </c>
      <c r="J758" s="294">
        <f t="shared" ref="J758:K758" si="259">J564+J645+J671+J686</f>
        <v>176.3</v>
      </c>
      <c r="K758" s="294">
        <f t="shared" si="259"/>
        <v>43.5</v>
      </c>
      <c r="L758" s="720"/>
      <c r="M758" s="721"/>
      <c r="N758" s="721"/>
      <c r="O758" s="721"/>
      <c r="P758" s="722"/>
    </row>
    <row r="759" spans="1:16" ht="12.75" customHeight="1" thickBot="1" x14ac:dyDescent="0.25">
      <c r="A759" s="1182" t="s">
        <v>47</v>
      </c>
      <c r="B759" s="1183"/>
      <c r="C759" s="1183"/>
      <c r="D759" s="1183"/>
      <c r="E759" s="1183"/>
      <c r="F759" s="1183"/>
      <c r="G759" s="1373"/>
      <c r="H759" s="493">
        <f>H758</f>
        <v>1262.5999999999999</v>
      </c>
      <c r="I759" s="493">
        <f>I758</f>
        <v>1219.0999999999999</v>
      </c>
      <c r="J759" s="493">
        <f t="shared" ref="J759:K759" si="260">J758</f>
        <v>176.3</v>
      </c>
      <c r="K759" s="493">
        <f t="shared" si="260"/>
        <v>43.5</v>
      </c>
      <c r="L759" s="700"/>
      <c r="M759" s="701"/>
      <c r="N759" s="701"/>
      <c r="O759" s="701"/>
      <c r="P759" s="702"/>
    </row>
    <row r="760" spans="1:16" s="4" customFormat="1" ht="17.25" customHeight="1" thickBot="1" x14ac:dyDescent="0.25">
      <c r="A760" s="996" t="s">
        <v>655</v>
      </c>
      <c r="B760" s="997"/>
      <c r="C760" s="997"/>
      <c r="D760" s="997"/>
      <c r="E760" s="997"/>
      <c r="F760" s="997"/>
      <c r="G760" s="997"/>
      <c r="H760" s="997"/>
      <c r="I760" s="997"/>
      <c r="J760" s="997"/>
      <c r="K760" s="997"/>
      <c r="L760" s="997"/>
      <c r="M760" s="997"/>
      <c r="N760" s="997"/>
      <c r="O760" s="997"/>
      <c r="P760" s="998"/>
    </row>
    <row r="761" spans="1:16" s="4" customFormat="1" ht="15" customHeight="1" thickBot="1" x14ac:dyDescent="0.25">
      <c r="A761" s="1296" t="s">
        <v>347</v>
      </c>
      <c r="B761" s="1297"/>
      <c r="C761" s="1297"/>
      <c r="D761" s="1297"/>
      <c r="E761" s="1297"/>
      <c r="F761" s="1297"/>
      <c r="G761" s="1297"/>
      <c r="H761" s="1297"/>
      <c r="I761" s="1297"/>
      <c r="J761" s="1297"/>
      <c r="K761" s="1297"/>
      <c r="L761" s="652"/>
      <c r="M761" s="652"/>
      <c r="N761" s="652"/>
      <c r="O761" s="652"/>
      <c r="P761" s="653"/>
    </row>
    <row r="762" spans="1:16" s="3" customFormat="1" ht="18" customHeight="1" thickBot="1" x14ac:dyDescent="0.25">
      <c r="A762" s="689">
        <v>1</v>
      </c>
      <c r="B762" s="1206" t="s">
        <v>348</v>
      </c>
      <c r="C762" s="1207"/>
      <c r="D762" s="1207"/>
      <c r="E762" s="1207"/>
      <c r="F762" s="1207"/>
      <c r="G762" s="1207"/>
      <c r="H762" s="1207"/>
      <c r="I762" s="1207"/>
      <c r="J762" s="1207"/>
      <c r="K762" s="1207"/>
      <c r="L762" s="682"/>
      <c r="M762" s="682"/>
      <c r="N762" s="682"/>
      <c r="O762" s="682"/>
      <c r="P762" s="683"/>
    </row>
    <row r="763" spans="1:16" s="3" customFormat="1" ht="16.5" customHeight="1" thickBot="1" x14ac:dyDescent="0.25">
      <c r="A763" s="654">
        <v>1</v>
      </c>
      <c r="B763" s="385">
        <v>1</v>
      </c>
      <c r="C763" s="1354" t="s">
        <v>355</v>
      </c>
      <c r="D763" s="1213"/>
      <c r="E763" s="1213"/>
      <c r="F763" s="1213"/>
      <c r="G763" s="1213"/>
      <c r="H763" s="1213"/>
      <c r="I763" s="1213"/>
      <c r="J763" s="1213"/>
      <c r="K763" s="1213"/>
      <c r="L763" s="776"/>
      <c r="M763" s="776"/>
      <c r="N763" s="776"/>
      <c r="O763" s="776"/>
      <c r="P763" s="777"/>
    </row>
    <row r="764" spans="1:16" s="1" customFormat="1" ht="13.5" customHeight="1" thickBot="1" x14ac:dyDescent="0.25">
      <c r="A764" s="1370">
        <v>1</v>
      </c>
      <c r="B764" s="1371">
        <v>1</v>
      </c>
      <c r="C764" s="1355">
        <v>1</v>
      </c>
      <c r="D764" s="1372" t="s">
        <v>667</v>
      </c>
      <c r="E764" s="1359" t="s">
        <v>599</v>
      </c>
      <c r="F764" s="640" t="s">
        <v>356</v>
      </c>
      <c r="G764" s="578" t="s">
        <v>73</v>
      </c>
      <c r="H764" s="309">
        <f>SUM(I764,K764)</f>
        <v>14.8</v>
      </c>
      <c r="I764" s="518">
        <v>14.8</v>
      </c>
      <c r="J764" s="496"/>
      <c r="K764" s="238"/>
      <c r="L764" s="914" t="s">
        <v>1052</v>
      </c>
      <c r="M764" s="912" t="s">
        <v>1053</v>
      </c>
      <c r="N764" s="910">
        <v>13</v>
      </c>
      <c r="O764" s="916" t="s">
        <v>1054</v>
      </c>
      <c r="P764" s="918" t="s">
        <v>718</v>
      </c>
    </row>
    <row r="765" spans="1:16" s="1" customFormat="1" ht="34.5" customHeight="1" thickBot="1" x14ac:dyDescent="0.25">
      <c r="A765" s="1001"/>
      <c r="B765" s="1004"/>
      <c r="C765" s="939"/>
      <c r="D765" s="1016"/>
      <c r="E765" s="1011"/>
      <c r="F765" s="1012" t="s">
        <v>48</v>
      </c>
      <c r="G765" s="1013"/>
      <c r="H765" s="487">
        <f t="shared" ref="H765:K765" si="261">H764</f>
        <v>14.8</v>
      </c>
      <c r="I765" s="477">
        <f t="shared" si="261"/>
        <v>14.8</v>
      </c>
      <c r="J765" s="477">
        <f t="shared" si="261"/>
        <v>0</v>
      </c>
      <c r="K765" s="476">
        <f t="shared" si="261"/>
        <v>0</v>
      </c>
      <c r="L765" s="915"/>
      <c r="M765" s="913"/>
      <c r="N765" s="911"/>
      <c r="O765" s="917"/>
      <c r="P765" s="919"/>
    </row>
    <row r="766" spans="1:16" s="1" customFormat="1" ht="15" hidden="1" customHeight="1" x14ac:dyDescent="0.2">
      <c r="A766" s="999">
        <v>1</v>
      </c>
      <c r="B766" s="1002">
        <v>1</v>
      </c>
      <c r="C766" s="938">
        <v>2</v>
      </c>
      <c r="D766" s="1199" t="s">
        <v>357</v>
      </c>
      <c r="E766" s="1009" t="s">
        <v>600</v>
      </c>
      <c r="F766" s="639" t="s">
        <v>358</v>
      </c>
      <c r="G766" s="28" t="s">
        <v>106</v>
      </c>
      <c r="H766" s="500">
        <f>I766+K766</f>
        <v>0</v>
      </c>
      <c r="I766" s="470">
        <v>0</v>
      </c>
      <c r="J766" s="470"/>
      <c r="K766" s="494"/>
      <c r="L766" s="906"/>
      <c r="M766" s="909"/>
      <c r="N766" s="907"/>
      <c r="O766" s="917"/>
      <c r="P766" s="908"/>
    </row>
    <row r="767" spans="1:16" s="1" customFormat="1" ht="15" hidden="1" customHeight="1" x14ac:dyDescent="0.2">
      <c r="A767" s="1001"/>
      <c r="B767" s="1004"/>
      <c r="C767" s="939"/>
      <c r="D767" s="1200"/>
      <c r="E767" s="1011"/>
      <c r="F767" s="1012" t="s">
        <v>48</v>
      </c>
      <c r="G767" s="1013"/>
      <c r="H767" s="487">
        <f t="shared" ref="H767:K767" si="262">H766</f>
        <v>0</v>
      </c>
      <c r="I767" s="477">
        <f t="shared" si="262"/>
        <v>0</v>
      </c>
      <c r="J767" s="477">
        <f t="shared" si="262"/>
        <v>0</v>
      </c>
      <c r="K767" s="476">
        <f t="shared" si="262"/>
        <v>0</v>
      </c>
      <c r="L767" s="890"/>
      <c r="M767" s="888"/>
      <c r="N767" s="888"/>
      <c r="O767" s="888"/>
      <c r="P767" s="889"/>
    </row>
    <row r="768" spans="1:16" s="1" customFormat="1" ht="13.5" hidden="1" customHeight="1" thickBot="1" x14ac:dyDescent="0.25">
      <c r="A768" s="999">
        <v>1</v>
      </c>
      <c r="B768" s="1002">
        <v>1</v>
      </c>
      <c r="C768" s="938">
        <v>3</v>
      </c>
      <c r="D768" s="1006" t="s">
        <v>359</v>
      </c>
      <c r="E768" s="1009" t="s">
        <v>491</v>
      </c>
      <c r="F768" s="463" t="s">
        <v>358</v>
      </c>
      <c r="G768" s="17" t="s">
        <v>73</v>
      </c>
      <c r="H768" s="488">
        <f>I768+K768</f>
        <v>0</v>
      </c>
      <c r="I768" s="471"/>
      <c r="J768" s="471"/>
      <c r="K768" s="114"/>
      <c r="L768" s="890"/>
      <c r="M768" s="888"/>
      <c r="N768" s="888"/>
      <c r="O768" s="888"/>
      <c r="P768" s="889"/>
    </row>
    <row r="769" spans="1:16" s="1" customFormat="1" ht="17.25" hidden="1" customHeight="1" thickBot="1" x14ac:dyDescent="0.25">
      <c r="A769" s="1000"/>
      <c r="B769" s="1003"/>
      <c r="C769" s="1005"/>
      <c r="D769" s="1007"/>
      <c r="E769" s="1010"/>
      <c r="F769" s="615" t="s">
        <v>358</v>
      </c>
      <c r="G769" s="16" t="s">
        <v>386</v>
      </c>
      <c r="H769" s="472">
        <f>I769+K769</f>
        <v>0</v>
      </c>
      <c r="I769" s="81"/>
      <c r="J769" s="471"/>
      <c r="K769" s="114"/>
      <c r="L769" s="890"/>
      <c r="M769" s="888"/>
      <c r="N769" s="888"/>
      <c r="O769" s="888"/>
      <c r="P769" s="889"/>
    </row>
    <row r="770" spans="1:16" s="1" customFormat="1" ht="14.25" hidden="1" customHeight="1" thickBot="1" x14ac:dyDescent="0.25">
      <c r="A770" s="1001"/>
      <c r="B770" s="1004"/>
      <c r="C770" s="939"/>
      <c r="D770" s="1008"/>
      <c r="E770" s="1011"/>
      <c r="F770" s="1012" t="s">
        <v>48</v>
      </c>
      <c r="G770" s="1013"/>
      <c r="H770" s="487">
        <f t="shared" ref="H770:K770" si="263">H768+H769</f>
        <v>0</v>
      </c>
      <c r="I770" s="477">
        <f t="shared" si="263"/>
        <v>0</v>
      </c>
      <c r="J770" s="477">
        <f t="shared" si="263"/>
        <v>0</v>
      </c>
      <c r="K770" s="476">
        <f t="shared" si="263"/>
        <v>0</v>
      </c>
      <c r="L770" s="890"/>
      <c r="M770" s="888"/>
      <c r="N770" s="888"/>
      <c r="O770" s="888"/>
      <c r="P770" s="889"/>
    </row>
    <row r="771" spans="1:16" s="1" customFormat="1" ht="14.25" customHeight="1" x14ac:dyDescent="0.2">
      <c r="A771" s="999">
        <v>1</v>
      </c>
      <c r="B771" s="1002">
        <v>1</v>
      </c>
      <c r="C771" s="938">
        <v>4</v>
      </c>
      <c r="D771" s="1014" t="s">
        <v>360</v>
      </c>
      <c r="E771" s="1009" t="s">
        <v>600</v>
      </c>
      <c r="F771" s="463" t="s">
        <v>241</v>
      </c>
      <c r="G771" s="17" t="s">
        <v>73</v>
      </c>
      <c r="H771" s="472">
        <f>SUM(I771,K771)</f>
        <v>40.700000000000003</v>
      </c>
      <c r="I771" s="473">
        <v>40.700000000000003</v>
      </c>
      <c r="J771" s="473"/>
      <c r="K771" s="494"/>
      <c r="L771" s="915" t="s">
        <v>1055</v>
      </c>
      <c r="M771" s="985" t="s">
        <v>1056</v>
      </c>
      <c r="N771" s="933">
        <v>50</v>
      </c>
      <c r="O771" s="917" t="s">
        <v>1054</v>
      </c>
      <c r="P771" s="986" t="s">
        <v>748</v>
      </c>
    </row>
    <row r="772" spans="1:16" s="1" customFormat="1" ht="13.5" customHeight="1" thickBot="1" x14ac:dyDescent="0.25">
      <c r="A772" s="1000"/>
      <c r="B772" s="1003"/>
      <c r="C772" s="1005"/>
      <c r="D772" s="1015"/>
      <c r="E772" s="1010"/>
      <c r="F772" s="615" t="s">
        <v>241</v>
      </c>
      <c r="G772" s="16" t="s">
        <v>106</v>
      </c>
      <c r="H772" s="500">
        <f>SUM(I772,K772)</f>
        <v>0</v>
      </c>
      <c r="I772" s="470"/>
      <c r="J772" s="470"/>
      <c r="K772" s="494"/>
      <c r="L772" s="915"/>
      <c r="M772" s="985"/>
      <c r="N772" s="944"/>
      <c r="O772" s="917"/>
      <c r="P772" s="987"/>
    </row>
    <row r="773" spans="1:16" s="1" customFormat="1" ht="13.5" customHeight="1" thickBot="1" x14ac:dyDescent="0.25">
      <c r="A773" s="1001"/>
      <c r="B773" s="1004"/>
      <c r="C773" s="939"/>
      <c r="D773" s="1016"/>
      <c r="E773" s="1011"/>
      <c r="F773" s="1012" t="s">
        <v>48</v>
      </c>
      <c r="G773" s="1013"/>
      <c r="H773" s="487">
        <f t="shared" ref="H773:K773" si="264">H771+H772</f>
        <v>40.700000000000003</v>
      </c>
      <c r="I773" s="477">
        <f t="shared" si="264"/>
        <v>40.700000000000003</v>
      </c>
      <c r="J773" s="477">
        <f t="shared" si="264"/>
        <v>0</v>
      </c>
      <c r="K773" s="476">
        <f t="shared" si="264"/>
        <v>0</v>
      </c>
      <c r="L773" s="915"/>
      <c r="M773" s="985"/>
      <c r="N773" s="934"/>
      <c r="O773" s="917"/>
      <c r="P773" s="988"/>
    </row>
    <row r="774" spans="1:16" s="1" customFormat="1" ht="0.75" hidden="1" customHeight="1" thickBot="1" x14ac:dyDescent="0.25">
      <c r="A774" s="999">
        <v>1</v>
      </c>
      <c r="B774" s="1002">
        <v>1</v>
      </c>
      <c r="C774" s="938">
        <v>5</v>
      </c>
      <c r="D774" s="1006" t="s">
        <v>361</v>
      </c>
      <c r="E774" s="1009" t="s">
        <v>491</v>
      </c>
      <c r="F774" s="616" t="s">
        <v>362</v>
      </c>
      <c r="G774" s="78" t="s">
        <v>73</v>
      </c>
      <c r="H774" s="500">
        <f>I774+K774</f>
        <v>0</v>
      </c>
      <c r="I774" s="470"/>
      <c r="J774" s="470"/>
      <c r="K774" s="494"/>
      <c r="L774" s="890"/>
      <c r="M774" s="888"/>
      <c r="N774" s="888"/>
      <c r="O774" s="888"/>
      <c r="P774" s="889"/>
    </row>
    <row r="775" spans="1:16" s="1" customFormat="1" ht="14.25" hidden="1" customHeight="1" thickBot="1" x14ac:dyDescent="0.25">
      <c r="A775" s="1000"/>
      <c r="B775" s="1003"/>
      <c r="C775" s="1005"/>
      <c r="D775" s="1007"/>
      <c r="E775" s="1010"/>
      <c r="F775" s="609" t="s">
        <v>362</v>
      </c>
      <c r="G775" s="579" t="s">
        <v>104</v>
      </c>
      <c r="H775" s="500">
        <f>I775+K775</f>
        <v>0</v>
      </c>
      <c r="I775" s="470"/>
      <c r="J775" s="470"/>
      <c r="K775" s="494"/>
      <c r="L775" s="890"/>
      <c r="M775" s="888"/>
      <c r="N775" s="888"/>
      <c r="O775" s="888"/>
      <c r="P775" s="889"/>
    </row>
    <row r="776" spans="1:16" s="1" customFormat="1" ht="14.25" hidden="1" customHeight="1" thickBot="1" x14ac:dyDescent="0.25">
      <c r="A776" s="1000"/>
      <c r="B776" s="1003"/>
      <c r="C776" s="1005"/>
      <c r="D776" s="1007"/>
      <c r="E776" s="1010"/>
      <c r="F776" s="615" t="s">
        <v>362</v>
      </c>
      <c r="G776" s="16" t="s">
        <v>124</v>
      </c>
      <c r="H776" s="500">
        <f>I776+K776</f>
        <v>0</v>
      </c>
      <c r="I776" s="470"/>
      <c r="J776" s="470"/>
      <c r="K776" s="494"/>
      <c r="L776" s="890"/>
      <c r="M776" s="888"/>
      <c r="N776" s="888"/>
      <c r="O776" s="888"/>
      <c r="P776" s="889"/>
    </row>
    <row r="777" spans="1:16" s="1" customFormat="1" ht="14.25" hidden="1" customHeight="1" thickBot="1" x14ac:dyDescent="0.25">
      <c r="A777" s="1001"/>
      <c r="B777" s="1004"/>
      <c r="C777" s="939"/>
      <c r="D777" s="1008"/>
      <c r="E777" s="1011"/>
      <c r="F777" s="1012" t="s">
        <v>48</v>
      </c>
      <c r="G777" s="1013"/>
      <c r="H777" s="487">
        <f t="shared" ref="H777:K777" si="265">H774+H775+H776</f>
        <v>0</v>
      </c>
      <c r="I777" s="477">
        <f t="shared" si="265"/>
        <v>0</v>
      </c>
      <c r="J777" s="477">
        <f t="shared" si="265"/>
        <v>0</v>
      </c>
      <c r="K777" s="476">
        <f t="shared" si="265"/>
        <v>0</v>
      </c>
      <c r="L777" s="890"/>
      <c r="M777" s="888"/>
      <c r="N777" s="888"/>
      <c r="O777" s="888"/>
      <c r="P777" s="889"/>
    </row>
    <row r="778" spans="1:16" s="1" customFormat="1" ht="13.5" customHeight="1" x14ac:dyDescent="0.2">
      <c r="A778" s="999">
        <v>1</v>
      </c>
      <c r="B778" s="1002">
        <v>1</v>
      </c>
      <c r="C778" s="938">
        <v>6</v>
      </c>
      <c r="D778" s="1006" t="s">
        <v>363</v>
      </c>
      <c r="E778" s="1009" t="s">
        <v>601</v>
      </c>
      <c r="F778" s="463" t="s">
        <v>364</v>
      </c>
      <c r="G778" s="16" t="s">
        <v>573</v>
      </c>
      <c r="H778" s="472">
        <f>SUM(I778,K778)</f>
        <v>0</v>
      </c>
      <c r="I778" s="473"/>
      <c r="J778" s="473"/>
      <c r="K778" s="763"/>
      <c r="L778" s="915" t="s">
        <v>1057</v>
      </c>
      <c r="M778" s="985" t="s">
        <v>1058</v>
      </c>
      <c r="N778" s="933">
        <v>20</v>
      </c>
      <c r="O778" s="933" t="s">
        <v>1054</v>
      </c>
      <c r="P778" s="986" t="s">
        <v>748</v>
      </c>
    </row>
    <row r="779" spans="1:16" s="1" customFormat="1" ht="13.5" customHeight="1" thickBot="1" x14ac:dyDescent="0.25">
      <c r="A779" s="1000"/>
      <c r="B779" s="1003"/>
      <c r="C779" s="1005"/>
      <c r="D779" s="1007"/>
      <c r="E779" s="1010"/>
      <c r="F779" s="631" t="s">
        <v>364</v>
      </c>
      <c r="G779" s="252" t="s">
        <v>73</v>
      </c>
      <c r="H779" s="500">
        <f>SUM(I779,K779)</f>
        <v>10</v>
      </c>
      <c r="I779" s="470">
        <v>10</v>
      </c>
      <c r="J779" s="470"/>
      <c r="K779" s="494"/>
      <c r="L779" s="915"/>
      <c r="M779" s="985"/>
      <c r="N779" s="944"/>
      <c r="O779" s="944"/>
      <c r="P779" s="987"/>
    </row>
    <row r="780" spans="1:16" s="1" customFormat="1" ht="14.25" customHeight="1" thickBot="1" x14ac:dyDescent="0.25">
      <c r="A780" s="1367"/>
      <c r="B780" s="1368"/>
      <c r="C780" s="1108"/>
      <c r="D780" s="1369"/>
      <c r="E780" s="1245"/>
      <c r="F780" s="1012" t="s">
        <v>48</v>
      </c>
      <c r="G780" s="1013"/>
      <c r="H780" s="487">
        <f t="shared" ref="H780:K780" si="266">H779+H778</f>
        <v>10</v>
      </c>
      <c r="I780" s="477">
        <f t="shared" si="266"/>
        <v>10</v>
      </c>
      <c r="J780" s="477">
        <f t="shared" si="266"/>
        <v>0</v>
      </c>
      <c r="K780" s="476">
        <f t="shared" si="266"/>
        <v>0</v>
      </c>
      <c r="L780" s="915"/>
      <c r="M780" s="985"/>
      <c r="N780" s="934"/>
      <c r="O780" s="934"/>
      <c r="P780" s="988"/>
    </row>
    <row r="781" spans="1:16" s="1" customFormat="1" ht="0.75" hidden="1" customHeight="1" x14ac:dyDescent="0.2">
      <c r="A781" s="1000">
        <v>1</v>
      </c>
      <c r="B781" s="1003">
        <v>1</v>
      </c>
      <c r="C781" s="1005">
        <v>7</v>
      </c>
      <c r="D781" s="1007" t="s">
        <v>365</v>
      </c>
      <c r="E781" s="1010" t="s">
        <v>28</v>
      </c>
      <c r="F781" s="638" t="s">
        <v>358</v>
      </c>
      <c r="G781" s="77" t="s">
        <v>73</v>
      </c>
      <c r="H781" s="500">
        <f>I781+K781</f>
        <v>0</v>
      </c>
      <c r="I781" s="470">
        <v>0</v>
      </c>
      <c r="J781" s="470"/>
      <c r="K781" s="88"/>
      <c r="L781" s="890"/>
      <c r="M781" s="888"/>
      <c r="N781" s="888"/>
      <c r="O781" s="888"/>
      <c r="P781" s="889"/>
    </row>
    <row r="782" spans="1:16" s="1" customFormat="1" ht="22.5" hidden="1" customHeight="1" x14ac:dyDescent="0.2">
      <c r="A782" s="1000"/>
      <c r="B782" s="1003"/>
      <c r="C782" s="1005"/>
      <c r="D782" s="1007"/>
      <c r="E782" s="1010"/>
      <c r="F782" s="621" t="s">
        <v>358</v>
      </c>
      <c r="G782" s="77" t="s">
        <v>74</v>
      </c>
      <c r="H782" s="500">
        <f>I782+K782</f>
        <v>0</v>
      </c>
      <c r="I782" s="470">
        <v>0</v>
      </c>
      <c r="J782" s="470"/>
      <c r="K782" s="88"/>
      <c r="L782" s="890"/>
      <c r="M782" s="888"/>
      <c r="N782" s="888"/>
      <c r="O782" s="888"/>
      <c r="P782" s="889"/>
    </row>
    <row r="783" spans="1:16" s="1" customFormat="1" ht="16.5" hidden="1" customHeight="1" x14ac:dyDescent="0.2">
      <c r="A783" s="1000"/>
      <c r="B783" s="1003"/>
      <c r="C783" s="1005"/>
      <c r="D783" s="1007"/>
      <c r="E783" s="1010"/>
      <c r="F783" s="639" t="s">
        <v>358</v>
      </c>
      <c r="G783" s="147" t="s">
        <v>106</v>
      </c>
      <c r="H783" s="500">
        <f>I783+K783</f>
        <v>0</v>
      </c>
      <c r="I783" s="470">
        <v>0</v>
      </c>
      <c r="J783" s="470"/>
      <c r="K783" s="88"/>
      <c r="L783" s="890"/>
      <c r="M783" s="888"/>
      <c r="N783" s="888"/>
      <c r="O783" s="888"/>
      <c r="P783" s="889"/>
    </row>
    <row r="784" spans="1:16" s="1" customFormat="1" ht="16.5" hidden="1" customHeight="1" x14ac:dyDescent="0.2">
      <c r="A784" s="1000"/>
      <c r="B784" s="1003"/>
      <c r="C784" s="1005"/>
      <c r="D784" s="1007"/>
      <c r="E784" s="1010"/>
      <c r="F784" s="80" t="s">
        <v>358</v>
      </c>
      <c r="G784" s="224" t="s">
        <v>75</v>
      </c>
      <c r="H784" s="500">
        <f>I784+K784</f>
        <v>0</v>
      </c>
      <c r="I784" s="470">
        <v>0</v>
      </c>
      <c r="J784" s="470"/>
      <c r="K784" s="88"/>
      <c r="L784" s="890"/>
      <c r="M784" s="888"/>
      <c r="N784" s="888"/>
      <c r="O784" s="888"/>
      <c r="P784" s="889"/>
    </row>
    <row r="785" spans="1:16" s="1" customFormat="1" ht="15" hidden="1" customHeight="1" x14ac:dyDescent="0.2">
      <c r="A785" s="1001"/>
      <c r="B785" s="1004"/>
      <c r="C785" s="939"/>
      <c r="D785" s="1008"/>
      <c r="E785" s="1011"/>
      <c r="F785" s="1012" t="s">
        <v>48</v>
      </c>
      <c r="G785" s="1013"/>
      <c r="H785" s="487">
        <f t="shared" ref="H785:K785" si="267">H781+H782+H783+H784</f>
        <v>0</v>
      </c>
      <c r="I785" s="476">
        <f t="shared" si="267"/>
        <v>0</v>
      </c>
      <c r="J785" s="476">
        <f t="shared" si="267"/>
        <v>0</v>
      </c>
      <c r="K785" s="476">
        <f t="shared" si="267"/>
        <v>0</v>
      </c>
      <c r="L785" s="890"/>
      <c r="M785" s="888"/>
      <c r="N785" s="888"/>
      <c r="O785" s="888"/>
      <c r="P785" s="889"/>
    </row>
    <row r="786" spans="1:16" s="1" customFormat="1" ht="17.25" hidden="1" customHeight="1" x14ac:dyDescent="0.2">
      <c r="A786" s="999">
        <v>1</v>
      </c>
      <c r="B786" s="1002">
        <v>1</v>
      </c>
      <c r="C786" s="938">
        <v>8</v>
      </c>
      <c r="D786" s="1258" t="s">
        <v>366</v>
      </c>
      <c r="E786" s="1263" t="s">
        <v>28</v>
      </c>
      <c r="F786" s="180" t="s">
        <v>358</v>
      </c>
      <c r="G786" s="348" t="s">
        <v>74</v>
      </c>
      <c r="H786" s="170">
        <f>I786+K786</f>
        <v>0</v>
      </c>
      <c r="I786" s="171">
        <v>0</v>
      </c>
      <c r="J786" s="171"/>
      <c r="K786" s="182"/>
      <c r="L786" s="890"/>
      <c r="M786" s="888"/>
      <c r="N786" s="888"/>
      <c r="O786" s="888"/>
      <c r="P786" s="889"/>
    </row>
    <row r="787" spans="1:16" s="1" customFormat="1" ht="12" hidden="1" thickBot="1" x14ac:dyDescent="0.25">
      <c r="A787" s="1000"/>
      <c r="B787" s="1003"/>
      <c r="C787" s="1005"/>
      <c r="D787" s="1220"/>
      <c r="E787" s="1222"/>
      <c r="F787" s="181" t="s">
        <v>358</v>
      </c>
      <c r="G787" s="349" t="s">
        <v>106</v>
      </c>
      <c r="H787" s="170">
        <f>I787+K787</f>
        <v>0</v>
      </c>
      <c r="I787" s="171">
        <v>0</v>
      </c>
      <c r="J787" s="171"/>
      <c r="K787" s="182"/>
      <c r="L787" s="890"/>
      <c r="M787" s="888"/>
      <c r="N787" s="888"/>
      <c r="O787" s="888"/>
      <c r="P787" s="889"/>
    </row>
    <row r="788" spans="1:16" s="1" customFormat="1" ht="12" hidden="1" thickBot="1" x14ac:dyDescent="0.25">
      <c r="A788" s="1001"/>
      <c r="B788" s="1004"/>
      <c r="C788" s="939"/>
      <c r="D788" s="1221"/>
      <c r="E788" s="1223"/>
      <c r="F788" s="1012" t="s">
        <v>48</v>
      </c>
      <c r="G788" s="1013"/>
      <c r="H788" s="487">
        <f t="shared" ref="H788:K788" si="268">H787+H786</f>
        <v>0</v>
      </c>
      <c r="I788" s="477">
        <f t="shared" si="268"/>
        <v>0</v>
      </c>
      <c r="J788" s="477">
        <f t="shared" si="268"/>
        <v>0</v>
      </c>
      <c r="K788" s="476">
        <f t="shared" si="268"/>
        <v>0</v>
      </c>
      <c r="L788" s="890"/>
      <c r="M788" s="888"/>
      <c r="N788" s="888"/>
      <c r="O788" s="888"/>
      <c r="P788" s="889"/>
    </row>
    <row r="789" spans="1:16" s="1" customFormat="1" ht="13.5" customHeight="1" x14ac:dyDescent="0.2">
      <c r="A789" s="999">
        <v>1</v>
      </c>
      <c r="B789" s="1002">
        <v>1</v>
      </c>
      <c r="C789" s="938">
        <v>9</v>
      </c>
      <c r="D789" s="1006" t="s">
        <v>587</v>
      </c>
      <c r="E789" s="1250" t="s">
        <v>713</v>
      </c>
      <c r="F789" s="639" t="s">
        <v>12</v>
      </c>
      <c r="G789" s="28" t="s">
        <v>74</v>
      </c>
      <c r="H789" s="472">
        <f>SUM(I789,K789)</f>
        <v>0</v>
      </c>
      <c r="I789" s="473"/>
      <c r="J789" s="473"/>
      <c r="K789" s="521"/>
      <c r="L789" s="972" t="s">
        <v>1059</v>
      </c>
      <c r="M789" s="970" t="s">
        <v>1060</v>
      </c>
      <c r="N789" s="955">
        <v>3</v>
      </c>
      <c r="O789" s="955" t="s">
        <v>1054</v>
      </c>
      <c r="P789" s="969" t="s">
        <v>718</v>
      </c>
    </row>
    <row r="790" spans="1:16" s="1" customFormat="1" ht="13.5" customHeight="1" thickBot="1" x14ac:dyDescent="0.25">
      <c r="A790" s="1000"/>
      <c r="B790" s="1003"/>
      <c r="C790" s="1005"/>
      <c r="D790" s="1007"/>
      <c r="E790" s="1321"/>
      <c r="F790" s="631" t="s">
        <v>12</v>
      </c>
      <c r="G790" s="350" t="s">
        <v>73</v>
      </c>
      <c r="H790" s="500">
        <f>SUM(I790,K790)</f>
        <v>42.4</v>
      </c>
      <c r="I790" s="470">
        <v>42.4</v>
      </c>
      <c r="J790" s="470"/>
      <c r="K790" s="494"/>
      <c r="L790" s="972"/>
      <c r="M790" s="971"/>
      <c r="N790" s="955"/>
      <c r="O790" s="955"/>
      <c r="P790" s="969"/>
    </row>
    <row r="791" spans="1:16" s="1" customFormat="1" ht="13.5" customHeight="1" thickBot="1" x14ac:dyDescent="0.25">
      <c r="A791" s="1001"/>
      <c r="B791" s="1004"/>
      <c r="C791" s="939"/>
      <c r="D791" s="1008"/>
      <c r="E791" s="1251"/>
      <c r="F791" s="1012" t="s">
        <v>48</v>
      </c>
      <c r="G791" s="1013"/>
      <c r="H791" s="83">
        <f t="shared" ref="H791:K791" si="269">H789+H790</f>
        <v>42.4</v>
      </c>
      <c r="I791" s="490">
        <f t="shared" si="269"/>
        <v>42.4</v>
      </c>
      <c r="J791" s="476">
        <f t="shared" si="269"/>
        <v>0</v>
      </c>
      <c r="K791" s="476">
        <f t="shared" si="269"/>
        <v>0</v>
      </c>
      <c r="L791" s="972"/>
      <c r="M791" s="971"/>
      <c r="N791" s="955"/>
      <c r="O791" s="955"/>
      <c r="P791" s="969"/>
    </row>
    <row r="792" spans="1:16" s="1" customFormat="1" ht="13.5" customHeight="1" thickBot="1" x14ac:dyDescent="0.25">
      <c r="A792" s="999">
        <v>1</v>
      </c>
      <c r="B792" s="1002">
        <v>1</v>
      </c>
      <c r="C792" s="938">
        <v>10</v>
      </c>
      <c r="D792" s="1006" t="s">
        <v>368</v>
      </c>
      <c r="E792" s="1009" t="s">
        <v>600</v>
      </c>
      <c r="F792" s="615" t="s">
        <v>523</v>
      </c>
      <c r="G792" s="36" t="s">
        <v>73</v>
      </c>
      <c r="H792" s="500">
        <f>SUM(I792,K792)</f>
        <v>15.2</v>
      </c>
      <c r="I792" s="470">
        <v>15.2</v>
      </c>
      <c r="J792" s="470">
        <v>15</v>
      </c>
      <c r="K792" s="494"/>
      <c r="L792" s="915" t="s">
        <v>368</v>
      </c>
      <c r="M792" s="973" t="s">
        <v>1061</v>
      </c>
      <c r="N792" s="975">
        <v>100</v>
      </c>
      <c r="O792" s="917" t="s">
        <v>891</v>
      </c>
      <c r="P792" s="977" t="s">
        <v>718</v>
      </c>
    </row>
    <row r="793" spans="1:16" s="1" customFormat="1" ht="16.5" customHeight="1" thickBot="1" x14ac:dyDescent="0.25">
      <c r="A793" s="1001"/>
      <c r="B793" s="1004"/>
      <c r="C793" s="939"/>
      <c r="D793" s="1008"/>
      <c r="E793" s="1011"/>
      <c r="F793" s="1012" t="s">
        <v>48</v>
      </c>
      <c r="G793" s="1013"/>
      <c r="H793" s="487">
        <f t="shared" ref="H793:K793" si="270">H792</f>
        <v>15.2</v>
      </c>
      <c r="I793" s="477">
        <f t="shared" si="270"/>
        <v>15.2</v>
      </c>
      <c r="J793" s="477">
        <f t="shared" si="270"/>
        <v>15</v>
      </c>
      <c r="K793" s="476">
        <f t="shared" si="270"/>
        <v>0</v>
      </c>
      <c r="L793" s="915"/>
      <c r="M793" s="974"/>
      <c r="N793" s="976"/>
      <c r="O793" s="917"/>
      <c r="P793" s="977"/>
    </row>
    <row r="794" spans="1:16" s="1" customFormat="1" ht="15" hidden="1" customHeight="1" x14ac:dyDescent="0.2">
      <c r="A794" s="999">
        <v>1</v>
      </c>
      <c r="B794" s="1002">
        <v>1</v>
      </c>
      <c r="C794" s="938">
        <v>12</v>
      </c>
      <c r="D794" s="1316" t="s">
        <v>57</v>
      </c>
      <c r="E794" s="1250" t="s">
        <v>602</v>
      </c>
      <c r="F794" s="55" t="s">
        <v>367</v>
      </c>
      <c r="G794" s="36" t="s">
        <v>73</v>
      </c>
      <c r="H794" s="500">
        <f>I794+K794</f>
        <v>0</v>
      </c>
      <c r="I794" s="470"/>
      <c r="J794" s="470"/>
      <c r="K794" s="494"/>
      <c r="L794" s="890"/>
      <c r="M794" s="888"/>
      <c r="N794" s="888"/>
      <c r="O794" s="888"/>
      <c r="P794" s="889"/>
    </row>
    <row r="795" spans="1:16" s="1" customFormat="1" ht="15" hidden="1" customHeight="1" x14ac:dyDescent="0.2">
      <c r="A795" s="1001"/>
      <c r="B795" s="1004"/>
      <c r="C795" s="939"/>
      <c r="D795" s="1266"/>
      <c r="E795" s="1251"/>
      <c r="F795" s="1012" t="s">
        <v>48</v>
      </c>
      <c r="G795" s="1013"/>
      <c r="H795" s="487">
        <f t="shared" ref="H795:K795" si="271">H794</f>
        <v>0</v>
      </c>
      <c r="I795" s="477">
        <f t="shared" si="271"/>
        <v>0</v>
      </c>
      <c r="J795" s="477">
        <f t="shared" si="271"/>
        <v>0</v>
      </c>
      <c r="K795" s="476">
        <f t="shared" si="271"/>
        <v>0</v>
      </c>
      <c r="L795" s="890"/>
      <c r="M795" s="888"/>
      <c r="N795" s="888"/>
      <c r="O795" s="888"/>
      <c r="P795" s="889"/>
    </row>
    <row r="796" spans="1:16" s="1" customFormat="1" ht="15" hidden="1" customHeight="1" x14ac:dyDescent="0.2">
      <c r="A796" s="999">
        <v>1</v>
      </c>
      <c r="B796" s="1002">
        <v>1</v>
      </c>
      <c r="C796" s="938">
        <v>13</v>
      </c>
      <c r="D796" s="1258" t="s">
        <v>56</v>
      </c>
      <c r="E796" s="1263" t="s">
        <v>399</v>
      </c>
      <c r="F796" s="180" t="s">
        <v>367</v>
      </c>
      <c r="G796" s="183" t="s">
        <v>73</v>
      </c>
      <c r="H796" s="170">
        <f>SUM(I796,K796)</f>
        <v>0</v>
      </c>
      <c r="I796" s="171">
        <v>0</v>
      </c>
      <c r="J796" s="171">
        <v>0</v>
      </c>
      <c r="K796" s="222"/>
      <c r="L796" s="890"/>
      <c r="M796" s="888"/>
      <c r="N796" s="888"/>
      <c r="O796" s="888"/>
      <c r="P796" s="889"/>
    </row>
    <row r="797" spans="1:16" s="1" customFormat="1" ht="15" hidden="1" customHeight="1" x14ac:dyDescent="0.2">
      <c r="A797" s="1001"/>
      <c r="B797" s="1004"/>
      <c r="C797" s="939"/>
      <c r="D797" s="1221"/>
      <c r="E797" s="1223"/>
      <c r="F797" s="1012" t="s">
        <v>48</v>
      </c>
      <c r="G797" s="1013"/>
      <c r="H797" s="487">
        <f t="shared" ref="H797:K797" si="272">H796</f>
        <v>0</v>
      </c>
      <c r="I797" s="477">
        <f t="shared" si="272"/>
        <v>0</v>
      </c>
      <c r="J797" s="477">
        <f t="shared" si="272"/>
        <v>0</v>
      </c>
      <c r="K797" s="476">
        <f t="shared" si="272"/>
        <v>0</v>
      </c>
      <c r="L797" s="890"/>
      <c r="M797" s="888"/>
      <c r="N797" s="888"/>
      <c r="O797" s="888"/>
      <c r="P797" s="889"/>
    </row>
    <row r="798" spans="1:16" s="1" customFormat="1" ht="15" hidden="1" customHeight="1" x14ac:dyDescent="0.2">
      <c r="A798" s="999">
        <v>1</v>
      </c>
      <c r="B798" s="1002">
        <v>1</v>
      </c>
      <c r="C798" s="938">
        <v>14</v>
      </c>
      <c r="D798" s="1258" t="s">
        <v>69</v>
      </c>
      <c r="E798" s="1263" t="s">
        <v>399</v>
      </c>
      <c r="F798" s="180" t="s">
        <v>367</v>
      </c>
      <c r="G798" s="348" t="s">
        <v>73</v>
      </c>
      <c r="H798" s="170">
        <f>SUM(I798,K798)</f>
        <v>0</v>
      </c>
      <c r="I798" s="171">
        <v>0</v>
      </c>
      <c r="J798" s="171">
        <v>0</v>
      </c>
      <c r="K798" s="222"/>
      <c r="L798" s="890"/>
      <c r="M798" s="888"/>
      <c r="N798" s="888"/>
      <c r="O798" s="888"/>
      <c r="P798" s="889"/>
    </row>
    <row r="799" spans="1:16" s="1" customFormat="1" ht="15" hidden="1" customHeight="1" x14ac:dyDescent="0.2">
      <c r="A799" s="1001"/>
      <c r="B799" s="1004"/>
      <c r="C799" s="939"/>
      <c r="D799" s="1221"/>
      <c r="E799" s="1223"/>
      <c r="F799" s="1012" t="s">
        <v>48</v>
      </c>
      <c r="G799" s="1013"/>
      <c r="H799" s="487">
        <f t="shared" ref="H799:K799" si="273">H798</f>
        <v>0</v>
      </c>
      <c r="I799" s="477">
        <f t="shared" si="273"/>
        <v>0</v>
      </c>
      <c r="J799" s="477">
        <f t="shared" si="273"/>
        <v>0</v>
      </c>
      <c r="K799" s="476">
        <f t="shared" si="273"/>
        <v>0</v>
      </c>
      <c r="L799" s="890"/>
      <c r="M799" s="888"/>
      <c r="N799" s="888"/>
      <c r="O799" s="888"/>
      <c r="P799" s="889"/>
    </row>
    <row r="800" spans="1:16" s="1" customFormat="1" ht="15" hidden="1" customHeight="1" thickBot="1" x14ac:dyDescent="0.25">
      <c r="A800" s="999">
        <v>1</v>
      </c>
      <c r="B800" s="1002">
        <v>1</v>
      </c>
      <c r="C800" s="938">
        <v>15</v>
      </c>
      <c r="D800" s="1316" t="s">
        <v>510</v>
      </c>
      <c r="E800" s="1250" t="s">
        <v>491</v>
      </c>
      <c r="F800" s="55" t="s">
        <v>367</v>
      </c>
      <c r="G800" s="51" t="s">
        <v>73</v>
      </c>
      <c r="H800" s="500">
        <f>SUM(I800,K800)</f>
        <v>0</v>
      </c>
      <c r="I800" s="470"/>
      <c r="J800" s="470"/>
      <c r="K800" s="494"/>
      <c r="L800" s="890"/>
      <c r="M800" s="888"/>
      <c r="N800" s="888"/>
      <c r="O800" s="888"/>
      <c r="P800" s="889"/>
    </row>
    <row r="801" spans="1:16" s="1" customFormat="1" ht="15" hidden="1" customHeight="1" thickBot="1" x14ac:dyDescent="0.25">
      <c r="A801" s="1001"/>
      <c r="B801" s="1004"/>
      <c r="C801" s="939"/>
      <c r="D801" s="1266"/>
      <c r="E801" s="1251"/>
      <c r="F801" s="1012" t="s">
        <v>48</v>
      </c>
      <c r="G801" s="1013"/>
      <c r="H801" s="487">
        <f t="shared" ref="H801:K801" si="274">H800</f>
        <v>0</v>
      </c>
      <c r="I801" s="477">
        <f t="shared" si="274"/>
        <v>0</v>
      </c>
      <c r="J801" s="477">
        <f t="shared" si="274"/>
        <v>0</v>
      </c>
      <c r="K801" s="476">
        <f t="shared" si="274"/>
        <v>0</v>
      </c>
      <c r="L801" s="890"/>
      <c r="M801" s="888"/>
      <c r="N801" s="888"/>
      <c r="O801" s="888"/>
      <c r="P801" s="889"/>
    </row>
    <row r="802" spans="1:16" s="5" customFormat="1" ht="0.75" hidden="1" customHeight="1" thickBot="1" x14ac:dyDescent="0.25">
      <c r="A802" s="999">
        <v>1</v>
      </c>
      <c r="B802" s="1002">
        <v>1</v>
      </c>
      <c r="C802" s="1355">
        <v>16</v>
      </c>
      <c r="D802" s="1366" t="s">
        <v>626</v>
      </c>
      <c r="E802" s="1359" t="s">
        <v>30</v>
      </c>
      <c r="F802" s="636" t="s">
        <v>358</v>
      </c>
      <c r="G802" s="396" t="s">
        <v>73</v>
      </c>
      <c r="H802" s="500">
        <f>I802+K802</f>
        <v>0</v>
      </c>
      <c r="I802" s="470"/>
      <c r="J802" s="470"/>
      <c r="K802" s="494"/>
      <c r="L802" s="757"/>
      <c r="M802" s="758"/>
      <c r="N802" s="758"/>
      <c r="O802" s="758"/>
      <c r="P802" s="759"/>
    </row>
    <row r="803" spans="1:16" s="5" customFormat="1" ht="15" hidden="1" customHeight="1" thickBot="1" x14ac:dyDescent="0.25">
      <c r="A803" s="1000"/>
      <c r="B803" s="1003"/>
      <c r="C803" s="1005"/>
      <c r="D803" s="1243"/>
      <c r="E803" s="1010"/>
      <c r="F803" s="636" t="s">
        <v>358</v>
      </c>
      <c r="G803" s="366" t="s">
        <v>543</v>
      </c>
      <c r="H803" s="500">
        <f>I803+K803</f>
        <v>0</v>
      </c>
      <c r="I803" s="470"/>
      <c r="J803" s="470"/>
      <c r="K803" s="494"/>
      <c r="L803" s="757"/>
      <c r="M803" s="758"/>
      <c r="N803" s="758"/>
      <c r="O803" s="758"/>
      <c r="P803" s="759"/>
    </row>
    <row r="804" spans="1:16" s="5" customFormat="1" ht="0.75" hidden="1" customHeight="1" thickBot="1" x14ac:dyDescent="0.25">
      <c r="A804" s="1000"/>
      <c r="B804" s="1003"/>
      <c r="C804" s="1005"/>
      <c r="D804" s="1243"/>
      <c r="E804" s="1010"/>
      <c r="F804" s="636" t="s">
        <v>358</v>
      </c>
      <c r="G804" s="515" t="s">
        <v>74</v>
      </c>
      <c r="H804" s="500">
        <f>I804+K804</f>
        <v>0</v>
      </c>
      <c r="I804" s="470"/>
      <c r="J804" s="470"/>
      <c r="K804" s="494"/>
      <c r="L804" s="757"/>
      <c r="M804" s="758"/>
      <c r="N804" s="758"/>
      <c r="O804" s="758"/>
      <c r="P804" s="759"/>
    </row>
    <row r="805" spans="1:16" s="5" customFormat="1" ht="1.5" hidden="1" customHeight="1" thickBot="1" x14ac:dyDescent="0.25">
      <c r="A805" s="1001"/>
      <c r="B805" s="1004"/>
      <c r="C805" s="1108"/>
      <c r="D805" s="1244"/>
      <c r="E805" s="1245"/>
      <c r="F805" s="1012" t="s">
        <v>48</v>
      </c>
      <c r="G805" s="1013"/>
      <c r="H805" s="487">
        <f t="shared" ref="H805:K805" si="275">H802+H803+H804</f>
        <v>0</v>
      </c>
      <c r="I805" s="477">
        <f t="shared" si="275"/>
        <v>0</v>
      </c>
      <c r="J805" s="477">
        <f t="shared" si="275"/>
        <v>0</v>
      </c>
      <c r="K805" s="476">
        <f t="shared" si="275"/>
        <v>0</v>
      </c>
      <c r="L805" s="757"/>
      <c r="M805" s="758"/>
      <c r="N805" s="758"/>
      <c r="O805" s="758"/>
      <c r="P805" s="759"/>
    </row>
    <row r="806" spans="1:16" s="5" customFormat="1" ht="13.5" customHeight="1" x14ac:dyDescent="0.2">
      <c r="A806" s="999">
        <v>1</v>
      </c>
      <c r="B806" s="1002">
        <v>1</v>
      </c>
      <c r="C806" s="1355">
        <v>17</v>
      </c>
      <c r="D806" s="1366" t="s">
        <v>627</v>
      </c>
      <c r="E806" s="1359" t="s">
        <v>712</v>
      </c>
      <c r="F806" s="636" t="s">
        <v>358</v>
      </c>
      <c r="G806" s="396" t="s">
        <v>73</v>
      </c>
      <c r="H806" s="500">
        <f>I806+K806</f>
        <v>0</v>
      </c>
      <c r="I806" s="470"/>
      <c r="J806" s="470"/>
      <c r="K806" s="494"/>
      <c r="L806" s="982" t="s">
        <v>1062</v>
      </c>
      <c r="M806" s="981" t="s">
        <v>1068</v>
      </c>
      <c r="N806" s="980" t="s">
        <v>1063</v>
      </c>
      <c r="O806" s="979" t="s">
        <v>1054</v>
      </c>
      <c r="P806" s="978" t="s">
        <v>718</v>
      </c>
    </row>
    <row r="807" spans="1:16" s="5" customFormat="1" ht="13.5" customHeight="1" thickBot="1" x14ac:dyDescent="0.25">
      <c r="A807" s="1000"/>
      <c r="B807" s="1003"/>
      <c r="C807" s="1005"/>
      <c r="D807" s="1243"/>
      <c r="E807" s="1010"/>
      <c r="F807" s="636" t="s">
        <v>358</v>
      </c>
      <c r="G807" s="396" t="s">
        <v>80</v>
      </c>
      <c r="H807" s="500">
        <f>I807+K807</f>
        <v>66.3</v>
      </c>
      <c r="I807" s="473">
        <v>66.3</v>
      </c>
      <c r="J807" s="470"/>
      <c r="K807" s="494"/>
      <c r="L807" s="983"/>
      <c r="M807" s="981"/>
      <c r="N807" s="980"/>
      <c r="O807" s="979"/>
      <c r="P807" s="978"/>
    </row>
    <row r="808" spans="1:16" s="5" customFormat="1" ht="18.75" hidden="1" customHeight="1" x14ac:dyDescent="0.2">
      <c r="A808" s="1000"/>
      <c r="B808" s="1003"/>
      <c r="C808" s="1005"/>
      <c r="D808" s="1243"/>
      <c r="E808" s="1010"/>
      <c r="F808" s="636" t="s">
        <v>358</v>
      </c>
      <c r="G808" s="366" t="s">
        <v>543</v>
      </c>
      <c r="H808" s="500">
        <f>I808+K808</f>
        <v>0</v>
      </c>
      <c r="I808" s="470"/>
      <c r="J808" s="470"/>
      <c r="K808" s="494"/>
      <c r="L808" s="983"/>
      <c r="M808" s="981"/>
      <c r="N808" s="980"/>
      <c r="O808" s="979"/>
      <c r="P808" s="978"/>
    </row>
    <row r="809" spans="1:16" s="5" customFormat="1" ht="0.75" hidden="1" customHeight="1" thickBot="1" x14ac:dyDescent="0.25">
      <c r="A809" s="1000"/>
      <c r="B809" s="1003"/>
      <c r="C809" s="1005"/>
      <c r="D809" s="1243"/>
      <c r="E809" s="1010"/>
      <c r="F809" s="636" t="s">
        <v>358</v>
      </c>
      <c r="G809" s="515" t="s">
        <v>74</v>
      </c>
      <c r="H809" s="500">
        <f>I809+K809</f>
        <v>0</v>
      </c>
      <c r="I809" s="473"/>
      <c r="J809" s="470"/>
      <c r="K809" s="494"/>
      <c r="L809" s="983"/>
      <c r="M809" s="981"/>
      <c r="N809" s="980"/>
      <c r="O809" s="979"/>
      <c r="P809" s="978"/>
    </row>
    <row r="810" spans="1:16" s="5" customFormat="1" ht="12" customHeight="1" thickBot="1" x14ac:dyDescent="0.25">
      <c r="A810" s="1001"/>
      <c r="B810" s="1004"/>
      <c r="C810" s="1108"/>
      <c r="D810" s="1244"/>
      <c r="E810" s="1245"/>
      <c r="F810" s="1012" t="s">
        <v>48</v>
      </c>
      <c r="G810" s="1013"/>
      <c r="H810" s="83">
        <f t="shared" ref="H810:K810" si="276">H806+H808+H809+H807</f>
        <v>66.3</v>
      </c>
      <c r="I810" s="477">
        <f t="shared" si="276"/>
        <v>66.3</v>
      </c>
      <c r="J810" s="477">
        <f t="shared" si="276"/>
        <v>0</v>
      </c>
      <c r="K810" s="476">
        <f t="shared" si="276"/>
        <v>0</v>
      </c>
      <c r="L810" s="984"/>
      <c r="M810" s="981"/>
      <c r="N810" s="980"/>
      <c r="O810" s="979"/>
      <c r="P810" s="978"/>
    </row>
    <row r="811" spans="1:16" s="5" customFormat="1" ht="15" hidden="1" customHeight="1" x14ac:dyDescent="0.2">
      <c r="A811" s="999">
        <v>1</v>
      </c>
      <c r="B811" s="1002">
        <v>1</v>
      </c>
      <c r="C811" s="1355">
        <v>18</v>
      </c>
      <c r="D811" s="1366" t="s">
        <v>628</v>
      </c>
      <c r="E811" s="1359" t="s">
        <v>30</v>
      </c>
      <c r="F811" s="636" t="s">
        <v>367</v>
      </c>
      <c r="G811" s="396" t="s">
        <v>73</v>
      </c>
      <c r="H811" s="500">
        <f>I811+K811</f>
        <v>0</v>
      </c>
      <c r="I811" s="470"/>
      <c r="J811" s="470"/>
      <c r="K811" s="494"/>
      <c r="L811" s="757"/>
      <c r="M811" s="758"/>
      <c r="N811" s="758"/>
      <c r="O811" s="758"/>
      <c r="P811" s="759"/>
    </row>
    <row r="812" spans="1:16" s="5" customFormat="1" ht="15" hidden="1" customHeight="1" x14ac:dyDescent="0.2">
      <c r="A812" s="1000"/>
      <c r="B812" s="1003"/>
      <c r="C812" s="1005"/>
      <c r="D812" s="1243"/>
      <c r="E812" s="1010"/>
      <c r="F812" s="636" t="s">
        <v>367</v>
      </c>
      <c r="G812" s="366" t="s">
        <v>543</v>
      </c>
      <c r="H812" s="288">
        <f>I812+K812</f>
        <v>0</v>
      </c>
      <c r="I812" s="143"/>
      <c r="J812" s="143"/>
      <c r="K812" s="521"/>
      <c r="L812" s="757"/>
      <c r="M812" s="758"/>
      <c r="N812" s="758"/>
      <c r="O812" s="758"/>
      <c r="P812" s="759"/>
    </row>
    <row r="813" spans="1:16" s="5" customFormat="1" ht="14.25" hidden="1" customHeight="1" x14ac:dyDescent="0.2">
      <c r="A813" s="1000"/>
      <c r="B813" s="1003"/>
      <c r="C813" s="1005"/>
      <c r="D813" s="1243"/>
      <c r="E813" s="1010"/>
      <c r="F813" s="636" t="s">
        <v>367</v>
      </c>
      <c r="G813" s="515" t="s">
        <v>74</v>
      </c>
      <c r="H813" s="288">
        <f>I813+K813</f>
        <v>0</v>
      </c>
      <c r="I813" s="143"/>
      <c r="J813" s="143"/>
      <c r="K813" s="521"/>
      <c r="L813" s="757"/>
      <c r="M813" s="758"/>
      <c r="N813" s="758"/>
      <c r="O813" s="758"/>
      <c r="P813" s="759"/>
    </row>
    <row r="814" spans="1:16" s="5" customFormat="1" ht="17.25" hidden="1" customHeight="1" thickBot="1" x14ac:dyDescent="0.25">
      <c r="A814" s="1001"/>
      <c r="B814" s="1004"/>
      <c r="C814" s="1108"/>
      <c r="D814" s="1244"/>
      <c r="E814" s="1245"/>
      <c r="F814" s="1012" t="s">
        <v>48</v>
      </c>
      <c r="G814" s="1013"/>
      <c r="H814" s="487">
        <f t="shared" ref="H814:K814" si="277">H811+H812+H813</f>
        <v>0</v>
      </c>
      <c r="I814" s="477">
        <f t="shared" si="277"/>
        <v>0</v>
      </c>
      <c r="J814" s="477">
        <f t="shared" si="277"/>
        <v>0</v>
      </c>
      <c r="K814" s="476">
        <f t="shared" si="277"/>
        <v>0</v>
      </c>
      <c r="L814" s="757"/>
      <c r="M814" s="758"/>
      <c r="N814" s="758"/>
      <c r="O814" s="758"/>
      <c r="P814" s="759"/>
    </row>
    <row r="815" spans="1:16" s="1" customFormat="1" ht="13.5" customHeight="1" thickBot="1" x14ac:dyDescent="0.25">
      <c r="A815" s="999">
        <v>1</v>
      </c>
      <c r="B815" s="1002">
        <v>1</v>
      </c>
      <c r="C815" s="938">
        <v>19</v>
      </c>
      <c r="D815" s="1242" t="s">
        <v>641</v>
      </c>
      <c r="E815" s="1009" t="s">
        <v>642</v>
      </c>
      <c r="F815" s="427" t="s">
        <v>367</v>
      </c>
      <c r="G815" s="388" t="s">
        <v>73</v>
      </c>
      <c r="H815" s="500">
        <f>SUM(I815,K815)</f>
        <v>31</v>
      </c>
      <c r="I815" s="470">
        <v>31</v>
      </c>
      <c r="J815" s="470"/>
      <c r="K815" s="494"/>
      <c r="L815" s="947" t="s">
        <v>1064</v>
      </c>
      <c r="M815" s="948" t="s">
        <v>1065</v>
      </c>
      <c r="N815" s="948">
        <v>200</v>
      </c>
      <c r="O815" s="948" t="s">
        <v>1054</v>
      </c>
      <c r="P815" s="950" t="s">
        <v>718</v>
      </c>
    </row>
    <row r="816" spans="1:16" s="1" customFormat="1" ht="16.5" customHeight="1" thickBot="1" x14ac:dyDescent="0.25">
      <c r="A816" s="1001"/>
      <c r="B816" s="1004"/>
      <c r="C816" s="939"/>
      <c r="D816" s="1270"/>
      <c r="E816" s="1011"/>
      <c r="F816" s="1012" t="s">
        <v>48</v>
      </c>
      <c r="G816" s="1013"/>
      <c r="H816" s="351">
        <f t="shared" ref="H816:K816" si="278">H815</f>
        <v>31</v>
      </c>
      <c r="I816" s="116">
        <f t="shared" si="278"/>
        <v>31</v>
      </c>
      <c r="J816" s="116">
        <f t="shared" si="278"/>
        <v>0</v>
      </c>
      <c r="K816" s="362">
        <f t="shared" si="278"/>
        <v>0</v>
      </c>
      <c r="L816" s="947"/>
      <c r="M816" s="949"/>
      <c r="N816" s="949"/>
      <c r="O816" s="949"/>
      <c r="P816" s="951"/>
    </row>
    <row r="817" spans="1:16" s="1" customFormat="1" ht="13.5" customHeight="1" x14ac:dyDescent="0.2">
      <c r="A817" s="999">
        <v>1</v>
      </c>
      <c r="B817" s="1002">
        <v>1</v>
      </c>
      <c r="C817" s="938">
        <v>20</v>
      </c>
      <c r="D817" s="1281" t="s">
        <v>671</v>
      </c>
      <c r="E817" s="1250" t="s">
        <v>599</v>
      </c>
      <c r="F817" s="18" t="s">
        <v>12</v>
      </c>
      <c r="G817" s="514" t="s">
        <v>74</v>
      </c>
      <c r="H817" s="472">
        <f>SUM(I817,K817)</f>
        <v>11.9</v>
      </c>
      <c r="I817" s="473">
        <v>11.9</v>
      </c>
      <c r="J817" s="473"/>
      <c r="K817" s="521"/>
      <c r="L817" s="962" t="s">
        <v>1066</v>
      </c>
      <c r="M817" s="939" t="s">
        <v>1067</v>
      </c>
      <c r="N817" s="957">
        <v>100</v>
      </c>
      <c r="O817" s="934" t="s">
        <v>1054</v>
      </c>
      <c r="P817" s="952" t="s">
        <v>718</v>
      </c>
    </row>
    <row r="818" spans="1:16" s="1" customFormat="1" ht="15" hidden="1" customHeight="1" x14ac:dyDescent="0.2">
      <c r="A818" s="1000"/>
      <c r="B818" s="1003"/>
      <c r="C818" s="1005"/>
      <c r="D818" s="1331"/>
      <c r="E818" s="1321"/>
      <c r="F818" s="609" t="s">
        <v>12</v>
      </c>
      <c r="G818" s="580" t="s">
        <v>73</v>
      </c>
      <c r="H818" s="500">
        <f>SUM(I818,K818)</f>
        <v>0</v>
      </c>
      <c r="I818" s="470"/>
      <c r="J818" s="470"/>
      <c r="K818" s="494"/>
      <c r="L818" s="923"/>
      <c r="M818" s="960"/>
      <c r="N818" s="958"/>
      <c r="O818" s="955"/>
      <c r="P818" s="953"/>
    </row>
    <row r="819" spans="1:16" s="1" customFormat="1" ht="13.5" customHeight="1" thickBot="1" x14ac:dyDescent="0.25">
      <c r="A819" s="1000"/>
      <c r="B819" s="1003"/>
      <c r="C819" s="1005"/>
      <c r="D819" s="1331"/>
      <c r="E819" s="1321"/>
      <c r="F819" s="619" t="s">
        <v>12</v>
      </c>
      <c r="G819" s="581" t="s">
        <v>106</v>
      </c>
      <c r="H819" s="482">
        <f>SUM(I819,K819)</f>
        <v>2.1</v>
      </c>
      <c r="I819" s="470">
        <v>2.1</v>
      </c>
      <c r="J819" s="470"/>
      <c r="K819" s="494"/>
      <c r="L819" s="923"/>
      <c r="M819" s="960"/>
      <c r="N819" s="958"/>
      <c r="O819" s="955"/>
      <c r="P819" s="953"/>
    </row>
    <row r="820" spans="1:16" s="1" customFormat="1" ht="13.5" customHeight="1" thickBot="1" x14ac:dyDescent="0.25">
      <c r="A820" s="1001"/>
      <c r="B820" s="1004"/>
      <c r="C820" s="939"/>
      <c r="D820" s="1282"/>
      <c r="E820" s="1251"/>
      <c r="F820" s="1012" t="s">
        <v>48</v>
      </c>
      <c r="G820" s="1013"/>
      <c r="H820" s="531">
        <f t="shared" ref="H820:K820" si="279">H817+H818+H819</f>
        <v>14</v>
      </c>
      <c r="I820" s="532">
        <f t="shared" si="279"/>
        <v>14</v>
      </c>
      <c r="J820" s="532">
        <f t="shared" si="279"/>
        <v>0</v>
      </c>
      <c r="K820" s="523">
        <f t="shared" si="279"/>
        <v>0</v>
      </c>
      <c r="L820" s="963"/>
      <c r="M820" s="961"/>
      <c r="N820" s="959"/>
      <c r="O820" s="956"/>
      <c r="P820" s="954"/>
    </row>
    <row r="821" spans="1:16" s="1" customFormat="1" ht="12" customHeight="1" thickBot="1" x14ac:dyDescent="0.25">
      <c r="A821" s="607">
        <v>1</v>
      </c>
      <c r="B821" s="641">
        <v>1</v>
      </c>
      <c r="C821" s="1350" t="s">
        <v>45</v>
      </c>
      <c r="D821" s="1351"/>
      <c r="E821" s="1351"/>
      <c r="F821" s="1351"/>
      <c r="G821" s="1351"/>
      <c r="H821" s="537">
        <f t="shared" ref="H821:K821" si="280">H765+H770+H773+H777+H780+H791+H793+H795+H801+H805+H810+H814+H816+H820</f>
        <v>234.4</v>
      </c>
      <c r="I821" s="537">
        <f t="shared" si="280"/>
        <v>234.4</v>
      </c>
      <c r="J821" s="537">
        <f t="shared" si="280"/>
        <v>15</v>
      </c>
      <c r="K821" s="537">
        <f t="shared" si="280"/>
        <v>0</v>
      </c>
      <c r="L821" s="717"/>
      <c r="M821" s="718"/>
      <c r="N821" s="718"/>
      <c r="O821" s="718"/>
      <c r="P821" s="719"/>
    </row>
    <row r="822" spans="1:16" s="1" customFormat="1" ht="19.5" customHeight="1" thickBot="1" x14ac:dyDescent="0.25">
      <c r="A822" s="464">
        <v>1</v>
      </c>
      <c r="B822" s="781">
        <v>2</v>
      </c>
      <c r="C822" s="784" t="s">
        <v>369</v>
      </c>
      <c r="D822" s="785"/>
      <c r="E822" s="785"/>
      <c r="F822" s="785"/>
      <c r="G822" s="785"/>
      <c r="H822" s="785"/>
      <c r="I822" s="785"/>
      <c r="J822" s="785"/>
      <c r="K822" s="785"/>
      <c r="L822" s="782"/>
      <c r="M822" s="782"/>
      <c r="N822" s="782"/>
      <c r="O822" s="782"/>
      <c r="P822" s="783"/>
    </row>
    <row r="823" spans="1:16" s="1" customFormat="1" ht="15" hidden="1" customHeight="1" x14ac:dyDescent="0.2">
      <c r="A823" s="999">
        <v>1</v>
      </c>
      <c r="B823" s="1002">
        <v>2</v>
      </c>
      <c r="C823" s="938">
        <v>1</v>
      </c>
      <c r="D823" s="1258" t="s">
        <v>370</v>
      </c>
      <c r="E823" s="1263" t="s">
        <v>29</v>
      </c>
      <c r="F823" s="180" t="s">
        <v>358</v>
      </c>
      <c r="G823" s="178" t="s">
        <v>73</v>
      </c>
      <c r="H823" s="170">
        <f>SUM(I823,K823)</f>
        <v>0</v>
      </c>
      <c r="I823" s="171">
        <v>0</v>
      </c>
      <c r="J823" s="171"/>
      <c r="K823" s="159"/>
    </row>
    <row r="824" spans="1:16" s="1" customFormat="1" ht="15" hidden="1" customHeight="1" x14ac:dyDescent="0.2">
      <c r="A824" s="1001"/>
      <c r="B824" s="1004"/>
      <c r="C824" s="939"/>
      <c r="D824" s="1221"/>
      <c r="E824" s="1223"/>
      <c r="F824" s="1012" t="s">
        <v>48</v>
      </c>
      <c r="G824" s="1189"/>
      <c r="H824" s="487">
        <f t="shared" ref="H824:K824" si="281">H823</f>
        <v>0</v>
      </c>
      <c r="I824" s="477">
        <f t="shared" si="281"/>
        <v>0</v>
      </c>
      <c r="J824" s="477">
        <f t="shared" si="281"/>
        <v>0</v>
      </c>
      <c r="K824" s="478">
        <f t="shared" si="281"/>
        <v>0</v>
      </c>
    </row>
    <row r="825" spans="1:16" s="1" customFormat="1" ht="16.5" hidden="1" customHeight="1" x14ac:dyDescent="0.2">
      <c r="A825" s="999">
        <v>1</v>
      </c>
      <c r="B825" s="1002">
        <v>2</v>
      </c>
      <c r="C825" s="938">
        <v>2</v>
      </c>
      <c r="D825" s="1258" t="s">
        <v>371</v>
      </c>
      <c r="E825" s="1263" t="s">
        <v>29</v>
      </c>
      <c r="F825" s="180" t="s">
        <v>356</v>
      </c>
      <c r="G825" s="185" t="s">
        <v>73</v>
      </c>
      <c r="H825" s="170">
        <f>SUM(I825,K825)</f>
        <v>0</v>
      </c>
      <c r="I825" s="171">
        <v>0</v>
      </c>
      <c r="J825" s="171"/>
      <c r="K825" s="159"/>
    </row>
    <row r="826" spans="1:16" s="1" customFormat="1" ht="32.25" hidden="1" customHeight="1" x14ac:dyDescent="0.2">
      <c r="A826" s="1001"/>
      <c r="B826" s="1004"/>
      <c r="C826" s="939"/>
      <c r="D826" s="1221"/>
      <c r="E826" s="1223"/>
      <c r="F826" s="1012" t="s">
        <v>48</v>
      </c>
      <c r="G826" s="1189"/>
      <c r="H826" s="531">
        <f t="shared" ref="H826:K826" si="282">H825</f>
        <v>0</v>
      </c>
      <c r="I826" s="532">
        <f t="shared" si="282"/>
        <v>0</v>
      </c>
      <c r="J826" s="532">
        <f t="shared" si="282"/>
        <v>0</v>
      </c>
      <c r="K826" s="535">
        <f t="shared" si="282"/>
        <v>0</v>
      </c>
    </row>
    <row r="827" spans="1:16" s="1" customFormat="1" ht="15" hidden="1" customHeight="1" x14ac:dyDescent="0.2">
      <c r="A827" s="999">
        <v>1</v>
      </c>
      <c r="B827" s="1002">
        <v>2</v>
      </c>
      <c r="C827" s="938">
        <v>3</v>
      </c>
      <c r="D827" s="1199" t="s">
        <v>372</v>
      </c>
      <c r="E827" s="1009" t="s">
        <v>603</v>
      </c>
      <c r="F827" s="639" t="s">
        <v>358</v>
      </c>
      <c r="G827" s="28" t="s">
        <v>73</v>
      </c>
      <c r="H827" s="544">
        <f>SUM(I827,K827)</f>
        <v>0</v>
      </c>
      <c r="I827" s="496"/>
      <c r="J827" s="496"/>
      <c r="K827" s="238"/>
    </row>
    <row r="828" spans="1:16" s="1" customFormat="1" ht="18" hidden="1" customHeight="1" x14ac:dyDescent="0.2">
      <c r="A828" s="1001"/>
      <c r="B828" s="1004"/>
      <c r="C828" s="939"/>
      <c r="D828" s="1200"/>
      <c r="E828" s="1011"/>
      <c r="F828" s="1012" t="s">
        <v>48</v>
      </c>
      <c r="G828" s="1013"/>
      <c r="H828" s="487">
        <f t="shared" ref="H828:K828" si="283">H827</f>
        <v>0</v>
      </c>
      <c r="I828" s="477">
        <f t="shared" si="283"/>
        <v>0</v>
      </c>
      <c r="J828" s="477">
        <f t="shared" si="283"/>
        <v>0</v>
      </c>
      <c r="K828" s="476">
        <f t="shared" si="283"/>
        <v>0</v>
      </c>
    </row>
    <row r="829" spans="1:16" s="1" customFormat="1" ht="15" hidden="1" customHeight="1" x14ac:dyDescent="0.2">
      <c r="A829" s="999">
        <v>1</v>
      </c>
      <c r="B829" s="1002">
        <v>2</v>
      </c>
      <c r="C829" s="938">
        <v>4</v>
      </c>
      <c r="D829" s="1258" t="s">
        <v>373</v>
      </c>
      <c r="E829" s="1263" t="s">
        <v>29</v>
      </c>
      <c r="F829" s="177" t="s">
        <v>358</v>
      </c>
      <c r="G829" s="352" t="s">
        <v>73</v>
      </c>
      <c r="H829" s="170">
        <f>SUM(I829,K829)</f>
        <v>0</v>
      </c>
      <c r="I829" s="171">
        <v>0</v>
      </c>
      <c r="J829" s="171"/>
      <c r="K829" s="222"/>
    </row>
    <row r="830" spans="1:16" s="1" customFormat="1" ht="15.75" hidden="1" customHeight="1" x14ac:dyDescent="0.2">
      <c r="A830" s="1001"/>
      <c r="B830" s="1004"/>
      <c r="C830" s="939"/>
      <c r="D830" s="1221"/>
      <c r="E830" s="1223"/>
      <c r="F830" s="1012" t="s">
        <v>48</v>
      </c>
      <c r="G830" s="1013"/>
      <c r="H830" s="487">
        <f t="shared" ref="H830:K830" si="284">H829</f>
        <v>0</v>
      </c>
      <c r="I830" s="477">
        <f t="shared" si="284"/>
        <v>0</v>
      </c>
      <c r="J830" s="477">
        <f t="shared" si="284"/>
        <v>0</v>
      </c>
      <c r="K830" s="476">
        <f t="shared" si="284"/>
        <v>0</v>
      </c>
    </row>
    <row r="831" spans="1:16" s="1" customFormat="1" ht="17.25" hidden="1" customHeight="1" x14ac:dyDescent="0.2">
      <c r="A831" s="999">
        <v>1</v>
      </c>
      <c r="B831" s="1002">
        <v>2</v>
      </c>
      <c r="C831" s="938">
        <v>5</v>
      </c>
      <c r="D831" s="1258" t="s">
        <v>374</v>
      </c>
      <c r="E831" s="1263" t="s">
        <v>29</v>
      </c>
      <c r="F831" s="180" t="s">
        <v>358</v>
      </c>
      <c r="G831" s="183" t="s">
        <v>73</v>
      </c>
      <c r="H831" s="184">
        <f>SUM(I831,K831)</f>
        <v>0</v>
      </c>
      <c r="I831" s="171">
        <v>0</v>
      </c>
      <c r="J831" s="171"/>
      <c r="K831" s="222"/>
    </row>
    <row r="832" spans="1:16" s="1" customFormat="1" ht="18.75" hidden="1" customHeight="1" x14ac:dyDescent="0.2">
      <c r="A832" s="1001"/>
      <c r="B832" s="1004"/>
      <c r="C832" s="939"/>
      <c r="D832" s="1221"/>
      <c r="E832" s="1223"/>
      <c r="F832" s="1012" t="s">
        <v>48</v>
      </c>
      <c r="G832" s="1013"/>
      <c r="H832" s="487">
        <f t="shared" ref="H832:K832" si="285">H831</f>
        <v>0</v>
      </c>
      <c r="I832" s="477">
        <f t="shared" si="285"/>
        <v>0</v>
      </c>
      <c r="J832" s="477">
        <f t="shared" si="285"/>
        <v>0</v>
      </c>
      <c r="K832" s="476">
        <f t="shared" si="285"/>
        <v>0</v>
      </c>
    </row>
    <row r="833" spans="1:11" s="1" customFormat="1" ht="18.75" hidden="1" customHeight="1" x14ac:dyDescent="0.2">
      <c r="A833" s="999">
        <v>1</v>
      </c>
      <c r="B833" s="1002">
        <v>2</v>
      </c>
      <c r="C833" s="938">
        <v>6</v>
      </c>
      <c r="D833" s="1258" t="s">
        <v>375</v>
      </c>
      <c r="E833" s="1263" t="s">
        <v>29</v>
      </c>
      <c r="F833" s="180" t="s">
        <v>358</v>
      </c>
      <c r="G833" s="353" t="s">
        <v>80</v>
      </c>
      <c r="H833" s="182">
        <f>I833+K833</f>
        <v>0</v>
      </c>
      <c r="I833" s="171"/>
      <c r="J833" s="171"/>
      <c r="K833" s="222"/>
    </row>
    <row r="834" spans="1:11" s="1" customFormat="1" ht="13.5" hidden="1" customHeight="1" x14ac:dyDescent="0.2">
      <c r="A834" s="1000"/>
      <c r="B834" s="1003"/>
      <c r="C834" s="1005"/>
      <c r="D834" s="1220"/>
      <c r="E834" s="1222"/>
      <c r="F834" s="438" t="s">
        <v>358</v>
      </c>
      <c r="G834" s="354" t="s">
        <v>106</v>
      </c>
      <c r="H834" s="182">
        <f>I834+K834</f>
        <v>0</v>
      </c>
      <c r="I834" s="171"/>
      <c r="J834" s="171"/>
      <c r="K834" s="222"/>
    </row>
    <row r="835" spans="1:11" s="1" customFormat="1" ht="15" hidden="1" customHeight="1" x14ac:dyDescent="0.2">
      <c r="A835" s="1000"/>
      <c r="B835" s="1003"/>
      <c r="C835" s="1005"/>
      <c r="D835" s="1220"/>
      <c r="E835" s="1222"/>
      <c r="F835" s="181" t="s">
        <v>358</v>
      </c>
      <c r="G835" s="355" t="s">
        <v>74</v>
      </c>
      <c r="H835" s="182">
        <f>I835+K835</f>
        <v>0</v>
      </c>
      <c r="I835" s="171"/>
      <c r="J835" s="171"/>
      <c r="K835" s="222"/>
    </row>
    <row r="836" spans="1:11" s="1" customFormat="1" ht="15" hidden="1" customHeight="1" x14ac:dyDescent="0.2">
      <c r="A836" s="1001"/>
      <c r="B836" s="1004"/>
      <c r="C836" s="939"/>
      <c r="D836" s="1221"/>
      <c r="E836" s="1223"/>
      <c r="F836" s="1012" t="s">
        <v>48</v>
      </c>
      <c r="G836" s="1013"/>
      <c r="H836" s="531">
        <f t="shared" ref="H836:K836" si="286">H833</f>
        <v>0</v>
      </c>
      <c r="I836" s="532">
        <f t="shared" si="286"/>
        <v>0</v>
      </c>
      <c r="J836" s="532">
        <f t="shared" si="286"/>
        <v>0</v>
      </c>
      <c r="K836" s="536">
        <f t="shared" si="286"/>
        <v>0</v>
      </c>
    </row>
    <row r="837" spans="1:11" s="1" customFormat="1" ht="15" hidden="1" customHeight="1" thickBot="1" x14ac:dyDescent="0.25">
      <c r="A837" s="999">
        <v>1</v>
      </c>
      <c r="B837" s="1002">
        <v>2</v>
      </c>
      <c r="C837" s="938">
        <v>7</v>
      </c>
      <c r="D837" s="1014" t="s">
        <v>376</v>
      </c>
      <c r="E837" s="1009" t="s">
        <v>604</v>
      </c>
      <c r="F837" s="206" t="s">
        <v>367</v>
      </c>
      <c r="G837" s="17" t="s">
        <v>568</v>
      </c>
      <c r="H837" s="544">
        <f>SUM(I837,K837)</f>
        <v>0</v>
      </c>
      <c r="I837" s="496"/>
      <c r="J837" s="496"/>
      <c r="K837" s="497"/>
    </row>
    <row r="838" spans="1:11" s="1" customFormat="1" ht="0.75" hidden="1" customHeight="1" thickBot="1" x14ac:dyDescent="0.25">
      <c r="A838" s="1000"/>
      <c r="B838" s="1003"/>
      <c r="C838" s="1005"/>
      <c r="D838" s="1015"/>
      <c r="E838" s="1010"/>
      <c r="F838" s="624" t="s">
        <v>367</v>
      </c>
      <c r="G838" s="413" t="s">
        <v>73</v>
      </c>
      <c r="H838" s="500">
        <f t="shared" ref="H838:H839" si="287">SUM(I838,K838)</f>
        <v>0</v>
      </c>
      <c r="I838" s="470"/>
      <c r="J838" s="470"/>
      <c r="K838" s="475"/>
    </row>
    <row r="839" spans="1:11" s="1" customFormat="1" ht="15" hidden="1" customHeight="1" x14ac:dyDescent="0.2">
      <c r="A839" s="1000"/>
      <c r="B839" s="1003"/>
      <c r="C839" s="1005"/>
      <c r="D839" s="1015"/>
      <c r="E839" s="1010"/>
      <c r="F839" s="635" t="s">
        <v>367</v>
      </c>
      <c r="G839" s="395" t="s">
        <v>573</v>
      </c>
      <c r="H839" s="500">
        <f t="shared" si="287"/>
        <v>0</v>
      </c>
      <c r="I839" s="470"/>
      <c r="J839" s="470"/>
      <c r="K839" s="475"/>
    </row>
    <row r="840" spans="1:11" s="1" customFormat="1" ht="15" hidden="1" customHeight="1" thickBot="1" x14ac:dyDescent="0.25">
      <c r="A840" s="1001"/>
      <c r="B840" s="1004"/>
      <c r="C840" s="939"/>
      <c r="D840" s="1016"/>
      <c r="E840" s="1011"/>
      <c r="F840" s="1012" t="s">
        <v>48</v>
      </c>
      <c r="G840" s="1013"/>
      <c r="H840" s="83">
        <f t="shared" ref="H840:K840" si="288">H837+H838+H839</f>
        <v>0</v>
      </c>
      <c r="I840" s="477">
        <f t="shared" si="288"/>
        <v>0</v>
      </c>
      <c r="J840" s="477">
        <f t="shared" si="288"/>
        <v>0</v>
      </c>
      <c r="K840" s="478">
        <f t="shared" si="288"/>
        <v>0</v>
      </c>
    </row>
    <row r="841" spans="1:11" s="1" customFormat="1" ht="15" hidden="1" customHeight="1" thickBot="1" x14ac:dyDescent="0.25">
      <c r="A841" s="999">
        <v>1</v>
      </c>
      <c r="B841" s="1002">
        <v>2</v>
      </c>
      <c r="C841" s="938">
        <v>8</v>
      </c>
      <c r="D841" s="1014" t="s">
        <v>377</v>
      </c>
      <c r="E841" s="1009" t="s">
        <v>602</v>
      </c>
      <c r="F841" s="615" t="s">
        <v>358</v>
      </c>
      <c r="G841" s="16" t="s">
        <v>73</v>
      </c>
      <c r="H841" s="500">
        <f>I841+K841</f>
        <v>0</v>
      </c>
      <c r="I841" s="470"/>
      <c r="J841" s="470"/>
      <c r="K841" s="475"/>
    </row>
    <row r="842" spans="1:11" s="1" customFormat="1" ht="15" hidden="1" customHeight="1" thickBot="1" x14ac:dyDescent="0.25">
      <c r="A842" s="1001"/>
      <c r="B842" s="1004"/>
      <c r="C842" s="939"/>
      <c r="D842" s="1016"/>
      <c r="E842" s="1011"/>
      <c r="F842" s="1012" t="s">
        <v>48</v>
      </c>
      <c r="G842" s="1013"/>
      <c r="H842" s="487">
        <f t="shared" ref="H842:K842" si="289">H841</f>
        <v>0</v>
      </c>
      <c r="I842" s="477">
        <f t="shared" si="289"/>
        <v>0</v>
      </c>
      <c r="J842" s="477">
        <f t="shared" si="289"/>
        <v>0</v>
      </c>
      <c r="K842" s="478">
        <f t="shared" si="289"/>
        <v>0</v>
      </c>
    </row>
    <row r="843" spans="1:11" s="1" customFormat="1" ht="15" hidden="1" customHeight="1" x14ac:dyDescent="0.2">
      <c r="A843" s="999">
        <v>1</v>
      </c>
      <c r="B843" s="1002">
        <v>2</v>
      </c>
      <c r="C843" s="938">
        <v>9</v>
      </c>
      <c r="D843" s="1363" t="s">
        <v>378</v>
      </c>
      <c r="E843" s="1009" t="s">
        <v>28</v>
      </c>
      <c r="F843" s="615" t="s">
        <v>12</v>
      </c>
      <c r="G843" s="17" t="s">
        <v>73</v>
      </c>
      <c r="H843" s="482">
        <f>SUM(I843,K843)</f>
        <v>0</v>
      </c>
      <c r="I843" s="470">
        <v>0</v>
      </c>
      <c r="J843" s="470"/>
      <c r="K843" s="475"/>
    </row>
    <row r="844" spans="1:11" s="1" customFormat="1" ht="15" hidden="1" customHeight="1" x14ac:dyDescent="0.2">
      <c r="A844" s="1000"/>
      <c r="B844" s="1003"/>
      <c r="C844" s="1005"/>
      <c r="D844" s="1364"/>
      <c r="E844" s="1010"/>
      <c r="F844" s="609" t="s">
        <v>12</v>
      </c>
      <c r="G844" s="248" t="s">
        <v>74</v>
      </c>
      <c r="H844" s="480">
        <f>I844+K844</f>
        <v>0</v>
      </c>
      <c r="I844" s="471"/>
      <c r="J844" s="471"/>
      <c r="K844" s="479"/>
    </row>
    <row r="845" spans="1:11" s="1" customFormat="1" ht="15" hidden="1" customHeight="1" x14ac:dyDescent="0.2">
      <c r="A845" s="1000"/>
      <c r="B845" s="1003"/>
      <c r="C845" s="1005"/>
      <c r="D845" s="1364"/>
      <c r="E845" s="1010"/>
      <c r="F845" s="609" t="s">
        <v>12</v>
      </c>
      <c r="G845" s="248" t="s">
        <v>106</v>
      </c>
      <c r="H845" s="480">
        <f>I845+K845</f>
        <v>0</v>
      </c>
      <c r="I845" s="471">
        <v>0</v>
      </c>
      <c r="J845" s="471"/>
      <c r="K845" s="479">
        <v>0</v>
      </c>
    </row>
    <row r="846" spans="1:11" s="1" customFormat="1" ht="15" hidden="1" customHeight="1" x14ac:dyDescent="0.2">
      <c r="A846" s="1000"/>
      <c r="B846" s="1003"/>
      <c r="C846" s="1005"/>
      <c r="D846" s="1364"/>
      <c r="E846" s="1010"/>
      <c r="F846" s="609" t="s">
        <v>12</v>
      </c>
      <c r="G846" s="63" t="s">
        <v>75</v>
      </c>
      <c r="H846" s="480">
        <f>I846+K846</f>
        <v>0</v>
      </c>
      <c r="I846" s="471">
        <v>0</v>
      </c>
      <c r="J846" s="471"/>
      <c r="K846" s="479"/>
    </row>
    <row r="847" spans="1:11" s="1" customFormat="1" ht="15" hidden="1" customHeight="1" x14ac:dyDescent="0.2">
      <c r="A847" s="1001"/>
      <c r="B847" s="1004"/>
      <c r="C847" s="939"/>
      <c r="D847" s="1365"/>
      <c r="E847" s="1011"/>
      <c r="F847" s="1012" t="s">
        <v>48</v>
      </c>
      <c r="G847" s="1013"/>
      <c r="H847" s="83">
        <f t="shared" ref="H847:K847" si="290">H843+H844+H845+H846</f>
        <v>0</v>
      </c>
      <c r="I847" s="477">
        <f t="shared" si="290"/>
        <v>0</v>
      </c>
      <c r="J847" s="477">
        <f t="shared" si="290"/>
        <v>0</v>
      </c>
      <c r="K847" s="478">
        <f t="shared" si="290"/>
        <v>0</v>
      </c>
    </row>
    <row r="848" spans="1:11" s="1" customFormat="1" ht="15" hidden="1" customHeight="1" x14ac:dyDescent="0.2">
      <c r="A848" s="999">
        <v>1</v>
      </c>
      <c r="B848" s="1002">
        <v>2</v>
      </c>
      <c r="C848" s="938">
        <v>10</v>
      </c>
      <c r="D848" s="1258" t="s">
        <v>379</v>
      </c>
      <c r="E848" s="1263" t="s">
        <v>28</v>
      </c>
      <c r="F848" s="177" t="s">
        <v>358</v>
      </c>
      <c r="G848" s="352" t="s">
        <v>73</v>
      </c>
      <c r="H848" s="170">
        <f>I848+K848</f>
        <v>0</v>
      </c>
      <c r="I848" s="171"/>
      <c r="J848" s="171"/>
      <c r="K848" s="159"/>
    </row>
    <row r="849" spans="1:16" s="1" customFormat="1" ht="15" hidden="1" customHeight="1" x14ac:dyDescent="0.2">
      <c r="A849" s="1000"/>
      <c r="B849" s="1003"/>
      <c r="C849" s="1005"/>
      <c r="D849" s="1220"/>
      <c r="E849" s="1222"/>
      <c r="F849" s="180" t="s">
        <v>358</v>
      </c>
      <c r="G849" s="183" t="s">
        <v>74</v>
      </c>
      <c r="H849" s="170">
        <f>I849+K849</f>
        <v>0</v>
      </c>
      <c r="I849" s="171"/>
      <c r="J849" s="171"/>
      <c r="K849" s="159"/>
    </row>
    <row r="850" spans="1:16" s="1" customFormat="1" ht="15" hidden="1" customHeight="1" x14ac:dyDescent="0.2">
      <c r="A850" s="1001"/>
      <c r="B850" s="1004"/>
      <c r="C850" s="939"/>
      <c r="D850" s="1221"/>
      <c r="E850" s="1223"/>
      <c r="F850" s="1012" t="s">
        <v>48</v>
      </c>
      <c r="G850" s="1013"/>
      <c r="H850" s="487">
        <f t="shared" ref="H850:K850" si="291">H848+H849</f>
        <v>0</v>
      </c>
      <c r="I850" s="477">
        <f t="shared" si="291"/>
        <v>0</v>
      </c>
      <c r="J850" s="477">
        <f t="shared" si="291"/>
        <v>0</v>
      </c>
      <c r="K850" s="478">
        <f t="shared" si="291"/>
        <v>0</v>
      </c>
    </row>
    <row r="851" spans="1:16" s="1" customFormat="1" ht="15" hidden="1" customHeight="1" x14ac:dyDescent="0.2">
      <c r="A851" s="999">
        <v>1</v>
      </c>
      <c r="B851" s="1002">
        <v>2</v>
      </c>
      <c r="C851" s="938">
        <v>11</v>
      </c>
      <c r="D851" s="1258" t="s">
        <v>380</v>
      </c>
      <c r="E851" s="1263" t="s">
        <v>399</v>
      </c>
      <c r="F851" s="177" t="s">
        <v>362</v>
      </c>
      <c r="G851" s="352" t="s">
        <v>74</v>
      </c>
      <c r="H851" s="170">
        <f>SUM(I851,K851)</f>
        <v>0</v>
      </c>
      <c r="I851" s="171">
        <v>0</v>
      </c>
      <c r="J851" s="171"/>
      <c r="K851" s="159"/>
    </row>
    <row r="852" spans="1:16" s="1" customFormat="1" ht="15" hidden="1" customHeight="1" x14ac:dyDescent="0.2">
      <c r="A852" s="1000"/>
      <c r="B852" s="1003"/>
      <c r="C852" s="1005"/>
      <c r="D852" s="1220"/>
      <c r="E852" s="1222"/>
      <c r="F852" s="180" t="s">
        <v>362</v>
      </c>
      <c r="G852" s="183" t="s">
        <v>106</v>
      </c>
      <c r="H852" s="170">
        <f>I852+K852</f>
        <v>0</v>
      </c>
      <c r="I852" s="171">
        <v>0</v>
      </c>
      <c r="J852" s="171"/>
      <c r="K852" s="179"/>
    </row>
    <row r="853" spans="1:16" s="1" customFormat="1" ht="15" hidden="1" customHeight="1" x14ac:dyDescent="0.2">
      <c r="A853" s="1001"/>
      <c r="B853" s="1004"/>
      <c r="C853" s="939"/>
      <c r="D853" s="1221"/>
      <c r="E853" s="1223"/>
      <c r="F853" s="1012" t="s">
        <v>48</v>
      </c>
      <c r="G853" s="1013"/>
      <c r="H853" s="487">
        <f t="shared" ref="H853:K853" si="292">H851+H852</f>
        <v>0</v>
      </c>
      <c r="I853" s="477">
        <f t="shared" si="292"/>
        <v>0</v>
      </c>
      <c r="J853" s="477">
        <f t="shared" si="292"/>
        <v>0</v>
      </c>
      <c r="K853" s="478">
        <f t="shared" si="292"/>
        <v>0</v>
      </c>
    </row>
    <row r="854" spans="1:16" s="1" customFormat="1" ht="15" hidden="1" customHeight="1" x14ac:dyDescent="0.2">
      <c r="A854" s="999">
        <v>1</v>
      </c>
      <c r="B854" s="1002">
        <v>2</v>
      </c>
      <c r="C854" s="938">
        <v>12</v>
      </c>
      <c r="D854" s="1258" t="s">
        <v>381</v>
      </c>
      <c r="E854" s="1263" t="s">
        <v>460</v>
      </c>
      <c r="F854" s="627" t="s">
        <v>358</v>
      </c>
      <c r="G854" s="352" t="s">
        <v>74</v>
      </c>
      <c r="H854" s="170">
        <f>SUM(I854,K854)</f>
        <v>0</v>
      </c>
      <c r="I854" s="171">
        <v>0</v>
      </c>
      <c r="J854" s="171"/>
      <c r="K854" s="179"/>
    </row>
    <row r="855" spans="1:16" s="1" customFormat="1" ht="15" hidden="1" customHeight="1" x14ac:dyDescent="0.2">
      <c r="A855" s="1000"/>
      <c r="B855" s="1003"/>
      <c r="C855" s="1005"/>
      <c r="D855" s="1220"/>
      <c r="E855" s="1222"/>
      <c r="F855" s="626" t="s">
        <v>358</v>
      </c>
      <c r="G855" s="355" t="s">
        <v>106</v>
      </c>
      <c r="H855" s="170">
        <f>SUM(I855,K855)</f>
        <v>0</v>
      </c>
      <c r="I855" s="171">
        <v>0</v>
      </c>
      <c r="J855" s="171"/>
      <c r="K855" s="179"/>
    </row>
    <row r="856" spans="1:16" s="1" customFormat="1" ht="15" hidden="1" customHeight="1" x14ac:dyDescent="0.2">
      <c r="A856" s="1001"/>
      <c r="B856" s="1004"/>
      <c r="C856" s="939"/>
      <c r="D856" s="1221"/>
      <c r="E856" s="1223"/>
      <c r="F856" s="1012" t="s">
        <v>48</v>
      </c>
      <c r="G856" s="1362"/>
      <c r="H856" s="487">
        <f t="shared" ref="H856:K856" si="293">H854+H855</f>
        <v>0</v>
      </c>
      <c r="I856" s="477">
        <f t="shared" si="293"/>
        <v>0</v>
      </c>
      <c r="J856" s="477">
        <f t="shared" si="293"/>
        <v>0</v>
      </c>
      <c r="K856" s="478">
        <f t="shared" si="293"/>
        <v>0</v>
      </c>
    </row>
    <row r="857" spans="1:16" s="1" customFormat="1" ht="13.5" customHeight="1" thickBot="1" x14ac:dyDescent="0.25">
      <c r="A857" s="999">
        <v>1</v>
      </c>
      <c r="B857" s="1002">
        <v>2</v>
      </c>
      <c r="C857" s="938">
        <v>13</v>
      </c>
      <c r="D857" s="1006" t="s">
        <v>440</v>
      </c>
      <c r="E857" s="1009" t="s">
        <v>601</v>
      </c>
      <c r="F857" s="148" t="s">
        <v>12</v>
      </c>
      <c r="G857" s="69" t="s">
        <v>73</v>
      </c>
      <c r="H857" s="500">
        <f>SUM(I857,K857)</f>
        <v>150</v>
      </c>
      <c r="I857" s="470">
        <v>150</v>
      </c>
      <c r="J857" s="470"/>
      <c r="K857" s="88"/>
      <c r="L857" s="968" t="s">
        <v>1069</v>
      </c>
      <c r="M857" s="967" t="s">
        <v>1070</v>
      </c>
      <c r="N857" s="966">
        <v>1</v>
      </c>
      <c r="O857" s="966" t="s">
        <v>1054</v>
      </c>
      <c r="P857" s="964" t="s">
        <v>722</v>
      </c>
    </row>
    <row r="858" spans="1:16" s="1" customFormat="1" ht="21" customHeight="1" thickBot="1" x14ac:dyDescent="0.25">
      <c r="A858" s="1001"/>
      <c r="B858" s="1004"/>
      <c r="C858" s="939"/>
      <c r="D858" s="1008"/>
      <c r="E858" s="1011"/>
      <c r="F858" s="1012" t="s">
        <v>48</v>
      </c>
      <c r="G858" s="1013"/>
      <c r="H858" s="487">
        <f t="shared" ref="H858:K858" si="294">+H857</f>
        <v>150</v>
      </c>
      <c r="I858" s="477">
        <f t="shared" si="294"/>
        <v>150</v>
      </c>
      <c r="J858" s="477">
        <f t="shared" si="294"/>
        <v>0</v>
      </c>
      <c r="K858" s="490">
        <f t="shared" si="294"/>
        <v>0</v>
      </c>
      <c r="L858" s="963"/>
      <c r="M858" s="961"/>
      <c r="N858" s="956"/>
      <c r="O858" s="956"/>
      <c r="P858" s="965"/>
    </row>
    <row r="859" spans="1:16" s="1" customFormat="1" ht="15" hidden="1" customHeight="1" x14ac:dyDescent="0.2">
      <c r="A859" s="999">
        <v>1</v>
      </c>
      <c r="B859" s="1002">
        <v>2</v>
      </c>
      <c r="C859" s="938">
        <v>14</v>
      </c>
      <c r="D859" s="1258" t="s">
        <v>441</v>
      </c>
      <c r="E859" s="1263" t="s">
        <v>28</v>
      </c>
      <c r="F859" s="177" t="s">
        <v>12</v>
      </c>
      <c r="G859" s="352" t="s">
        <v>73</v>
      </c>
      <c r="H859" s="170">
        <f>SUM(I859,K859)</f>
        <v>0</v>
      </c>
      <c r="I859" s="171"/>
      <c r="J859" s="171"/>
      <c r="K859" s="179"/>
    </row>
    <row r="860" spans="1:16" s="1" customFormat="1" ht="14.25" hidden="1" customHeight="1" x14ac:dyDescent="0.2">
      <c r="A860" s="1001"/>
      <c r="B860" s="1004"/>
      <c r="C860" s="939"/>
      <c r="D860" s="1221"/>
      <c r="E860" s="1223"/>
      <c r="F860" s="1012" t="s">
        <v>48</v>
      </c>
      <c r="G860" s="1013"/>
      <c r="H860" s="487">
        <f t="shared" ref="H860:K860" si="295">H859</f>
        <v>0</v>
      </c>
      <c r="I860" s="477">
        <f t="shared" si="295"/>
        <v>0</v>
      </c>
      <c r="J860" s="477">
        <f t="shared" si="295"/>
        <v>0</v>
      </c>
      <c r="K860" s="485">
        <f t="shared" si="295"/>
        <v>0</v>
      </c>
    </row>
    <row r="861" spans="1:16" s="5" customFormat="1" ht="13.5" hidden="1" customHeight="1" x14ac:dyDescent="0.2">
      <c r="A861" s="999">
        <v>1</v>
      </c>
      <c r="B861" s="1002">
        <v>2</v>
      </c>
      <c r="C861" s="938">
        <v>15</v>
      </c>
      <c r="D861" s="1006" t="s">
        <v>614</v>
      </c>
      <c r="E861" s="1009" t="s">
        <v>605</v>
      </c>
      <c r="F861" s="55" t="s">
        <v>13</v>
      </c>
      <c r="G861" s="16" t="s">
        <v>73</v>
      </c>
      <c r="H861" s="488">
        <f>SUM(I861,K861)</f>
        <v>0</v>
      </c>
      <c r="I861" s="81"/>
      <c r="J861" s="471"/>
      <c r="K861" s="491"/>
    </row>
    <row r="862" spans="1:16" s="5" customFormat="1" ht="20.25" hidden="1" customHeight="1" x14ac:dyDescent="0.2">
      <c r="A862" s="1001"/>
      <c r="B862" s="1004"/>
      <c r="C862" s="939"/>
      <c r="D862" s="1008"/>
      <c r="E862" s="1011"/>
      <c r="F862" s="1012" t="s">
        <v>48</v>
      </c>
      <c r="G862" s="1013"/>
      <c r="H862" s="487">
        <f t="shared" ref="H862:K862" si="296">H861</f>
        <v>0</v>
      </c>
      <c r="I862" s="477">
        <f t="shared" si="296"/>
        <v>0</v>
      </c>
      <c r="J862" s="477">
        <f t="shared" si="296"/>
        <v>0</v>
      </c>
      <c r="K862" s="485">
        <f t="shared" si="296"/>
        <v>0</v>
      </c>
    </row>
    <row r="863" spans="1:16" s="5" customFormat="1" ht="18" hidden="1" customHeight="1" x14ac:dyDescent="0.2">
      <c r="A863" s="999">
        <v>1</v>
      </c>
      <c r="B863" s="1002">
        <v>2</v>
      </c>
      <c r="C863" s="938">
        <v>16</v>
      </c>
      <c r="D863" s="1258" t="s">
        <v>55</v>
      </c>
      <c r="E863" s="1263" t="s">
        <v>29</v>
      </c>
      <c r="F863" s="180" t="s">
        <v>13</v>
      </c>
      <c r="G863" s="183" t="s">
        <v>106</v>
      </c>
      <c r="H863" s="170">
        <f>SUM(I863,K863)</f>
        <v>0</v>
      </c>
      <c r="I863" s="171">
        <v>0</v>
      </c>
      <c r="J863" s="171"/>
      <c r="K863" s="179"/>
    </row>
    <row r="864" spans="1:16" s="5" customFormat="1" ht="15" hidden="1" customHeight="1" x14ac:dyDescent="0.2">
      <c r="A864" s="1001"/>
      <c r="B864" s="1004"/>
      <c r="C864" s="1108"/>
      <c r="D864" s="1360"/>
      <c r="E864" s="1361"/>
      <c r="F864" s="1012" t="s">
        <v>48</v>
      </c>
      <c r="G864" s="1013"/>
      <c r="H864" s="487">
        <f t="shared" ref="H864:K864" si="297">H863</f>
        <v>0</v>
      </c>
      <c r="I864" s="477">
        <f t="shared" si="297"/>
        <v>0</v>
      </c>
      <c r="J864" s="477">
        <f t="shared" si="297"/>
        <v>0</v>
      </c>
      <c r="K864" s="485">
        <f t="shared" si="297"/>
        <v>0</v>
      </c>
    </row>
    <row r="865" spans="1:16" s="5" customFormat="1" ht="15" hidden="1" customHeight="1" x14ac:dyDescent="0.2">
      <c r="A865" s="999">
        <v>1</v>
      </c>
      <c r="B865" s="1002">
        <v>2</v>
      </c>
      <c r="C865" s="1355">
        <v>17</v>
      </c>
      <c r="D865" s="1356" t="s">
        <v>542</v>
      </c>
      <c r="E865" s="1359" t="s">
        <v>30</v>
      </c>
      <c r="F865" s="636" t="s">
        <v>358</v>
      </c>
      <c r="G865" s="19" t="s">
        <v>73</v>
      </c>
      <c r="H865" s="500">
        <f>I865+K865</f>
        <v>0</v>
      </c>
      <c r="I865" s="470"/>
      <c r="J865" s="470"/>
      <c r="K865" s="483"/>
    </row>
    <row r="866" spans="1:16" s="5" customFormat="1" ht="15" hidden="1" customHeight="1" x14ac:dyDescent="0.2">
      <c r="A866" s="1000"/>
      <c r="B866" s="1003"/>
      <c r="C866" s="1005"/>
      <c r="D866" s="1357"/>
      <c r="E866" s="1010"/>
      <c r="F866" s="636" t="s">
        <v>358</v>
      </c>
      <c r="G866" s="14" t="s">
        <v>543</v>
      </c>
      <c r="H866" s="500">
        <f>I866+K866</f>
        <v>0</v>
      </c>
      <c r="I866" s="470"/>
      <c r="J866" s="470"/>
      <c r="K866" s="483"/>
    </row>
    <row r="867" spans="1:16" s="5" customFormat="1" ht="14.25" hidden="1" customHeight="1" x14ac:dyDescent="0.2">
      <c r="A867" s="1000"/>
      <c r="B867" s="1003"/>
      <c r="C867" s="1005"/>
      <c r="D867" s="1357"/>
      <c r="E867" s="1010"/>
      <c r="F867" s="636" t="s">
        <v>358</v>
      </c>
      <c r="G867" s="460" t="s">
        <v>74</v>
      </c>
      <c r="H867" s="500">
        <f>I867+K867</f>
        <v>0</v>
      </c>
      <c r="I867" s="470"/>
      <c r="J867" s="470"/>
      <c r="K867" s="483"/>
    </row>
    <row r="868" spans="1:16" s="5" customFormat="1" ht="17.25" hidden="1" customHeight="1" x14ac:dyDescent="0.2">
      <c r="A868" s="1001"/>
      <c r="B868" s="1004"/>
      <c r="C868" s="1108"/>
      <c r="D868" s="1358"/>
      <c r="E868" s="1245"/>
      <c r="F868" s="1012" t="s">
        <v>48</v>
      </c>
      <c r="G868" s="1013"/>
      <c r="H868" s="487">
        <f t="shared" ref="H868:K868" si="298">H865+H866+H867</f>
        <v>0</v>
      </c>
      <c r="I868" s="477">
        <f t="shared" si="298"/>
        <v>0</v>
      </c>
      <c r="J868" s="477">
        <f t="shared" si="298"/>
        <v>0</v>
      </c>
      <c r="K868" s="485">
        <f t="shared" si="298"/>
        <v>0</v>
      </c>
    </row>
    <row r="869" spans="1:16" s="1" customFormat="1" ht="14.25" customHeight="1" thickBot="1" x14ac:dyDescent="0.25">
      <c r="A869" s="607">
        <v>1</v>
      </c>
      <c r="B869" s="582">
        <v>2</v>
      </c>
      <c r="C869" s="1350" t="s">
        <v>45</v>
      </c>
      <c r="D869" s="1351"/>
      <c r="E869" s="1351"/>
      <c r="F869" s="1351"/>
      <c r="G869" s="1351"/>
      <c r="H869" s="584">
        <f t="shared" ref="H869" si="299">H824+H826+H828+H830+H832+H836+H840+H842+H847+H850+H853+H856+H858+H860+H862+H864+H868</f>
        <v>150</v>
      </c>
      <c r="I869" s="583">
        <f>I824+I826+I828+I830+I832+I836+I840+I842+I847+I850+I853+I856+I858+I860+I862+I864+I868</f>
        <v>150</v>
      </c>
      <c r="J869" s="583">
        <f t="shared" ref="J869:K869" si="300">J824+J826+J828+J830+J832+J836+J840+J842+J847+J850+J853+J856+J858+J860+J862+J864+J868</f>
        <v>0</v>
      </c>
      <c r="K869" s="585">
        <f t="shared" si="300"/>
        <v>0</v>
      </c>
      <c r="L869" s="717"/>
      <c r="M869" s="718"/>
      <c r="N869" s="718"/>
      <c r="O869" s="718"/>
      <c r="P869" s="719"/>
    </row>
    <row r="870" spans="1:16" s="1" customFormat="1" ht="13.5" customHeight="1" thickBot="1" x14ac:dyDescent="0.25">
      <c r="A870" s="38">
        <v>1</v>
      </c>
      <c r="B870" s="1179" t="s">
        <v>46</v>
      </c>
      <c r="C870" s="1180"/>
      <c r="D870" s="1180"/>
      <c r="E870" s="1180"/>
      <c r="F870" s="1180"/>
      <c r="G870" s="1352"/>
      <c r="H870" s="123">
        <f t="shared" ref="H870:K870" si="301">H821+H869</f>
        <v>384.4</v>
      </c>
      <c r="I870" s="123">
        <f t="shared" si="301"/>
        <v>384.4</v>
      </c>
      <c r="J870" s="123">
        <f t="shared" si="301"/>
        <v>15</v>
      </c>
      <c r="K870" s="123">
        <f t="shared" si="301"/>
        <v>0</v>
      </c>
      <c r="L870" s="786"/>
      <c r="M870" s="787"/>
      <c r="N870" s="787"/>
      <c r="O870" s="787"/>
      <c r="P870" s="788"/>
    </row>
    <row r="871" spans="1:16" s="1" customFormat="1" ht="15" customHeight="1" thickBot="1" x14ac:dyDescent="0.25">
      <c r="A871" s="39">
        <v>2</v>
      </c>
      <c r="B871" s="1353" t="s">
        <v>393</v>
      </c>
      <c r="C871" s="1207"/>
      <c r="D871" s="1207"/>
      <c r="E871" s="1207"/>
      <c r="F871" s="1207"/>
      <c r="G871" s="1207"/>
      <c r="H871" s="1207"/>
      <c r="I871" s="1207"/>
      <c r="J871" s="1207"/>
      <c r="K871" s="1207"/>
      <c r="L871" s="736"/>
      <c r="M871" s="736"/>
      <c r="N871" s="736"/>
      <c r="O871" s="736"/>
      <c r="P871" s="737"/>
    </row>
    <row r="872" spans="1:16" s="1" customFormat="1" ht="14.25" customHeight="1" thickBot="1" x14ac:dyDescent="0.25">
      <c r="A872" s="466">
        <v>2</v>
      </c>
      <c r="B872" s="40">
        <v>1</v>
      </c>
      <c r="C872" s="1354" t="s">
        <v>394</v>
      </c>
      <c r="D872" s="1213"/>
      <c r="E872" s="1213"/>
      <c r="F872" s="1213"/>
      <c r="G872" s="1213"/>
      <c r="H872" s="1213"/>
      <c r="I872" s="1213"/>
      <c r="J872" s="1213"/>
      <c r="K872" s="1213"/>
      <c r="L872" s="738"/>
      <c r="M872" s="738"/>
      <c r="N872" s="738"/>
      <c r="O872" s="738"/>
      <c r="P872" s="739"/>
    </row>
    <row r="873" spans="1:16" s="1" customFormat="1" ht="13.5" customHeight="1" x14ac:dyDescent="0.2">
      <c r="A873" s="999">
        <v>2</v>
      </c>
      <c r="B873" s="1002">
        <v>1</v>
      </c>
      <c r="C873" s="938">
        <v>1</v>
      </c>
      <c r="D873" s="1242" t="s">
        <v>509</v>
      </c>
      <c r="E873" s="1009" t="s">
        <v>518</v>
      </c>
      <c r="F873" s="621" t="s">
        <v>364</v>
      </c>
      <c r="G873" s="147" t="s">
        <v>80</v>
      </c>
      <c r="H873" s="544">
        <f t="shared" ref="H873" si="302">SUM(I873,K873)</f>
        <v>45.5</v>
      </c>
      <c r="I873" s="496"/>
      <c r="J873" s="496"/>
      <c r="K873" s="238">
        <v>45.5</v>
      </c>
      <c r="L873" s="928" t="s">
        <v>767</v>
      </c>
      <c r="M873" s="926" t="s">
        <v>768</v>
      </c>
      <c r="N873" s="926" t="s">
        <v>761</v>
      </c>
      <c r="O873" s="926" t="s">
        <v>769</v>
      </c>
      <c r="P873" s="924" t="s">
        <v>770</v>
      </c>
    </row>
    <row r="874" spans="1:16" s="1" customFormat="1" ht="15" hidden="1" customHeight="1" x14ac:dyDescent="0.2">
      <c r="A874" s="1000"/>
      <c r="B874" s="1003"/>
      <c r="C874" s="1005"/>
      <c r="D874" s="1243"/>
      <c r="E874" s="1010"/>
      <c r="F874" s="621" t="s">
        <v>364</v>
      </c>
      <c r="G874" s="258" t="s">
        <v>73</v>
      </c>
      <c r="H874" s="500"/>
      <c r="I874" s="90"/>
      <c r="J874" s="90"/>
      <c r="K874" s="441"/>
      <c r="L874" s="929"/>
      <c r="M874" s="927"/>
      <c r="N874" s="927"/>
      <c r="O874" s="927"/>
      <c r="P874" s="925"/>
    </row>
    <row r="875" spans="1:16" s="1" customFormat="1" ht="13.5" customHeight="1" thickBot="1" x14ac:dyDescent="0.25">
      <c r="A875" s="1000"/>
      <c r="B875" s="1003"/>
      <c r="C875" s="1005"/>
      <c r="D875" s="1243"/>
      <c r="E875" s="1010"/>
      <c r="F875" s="80" t="s">
        <v>364</v>
      </c>
      <c r="G875" s="364" t="s">
        <v>74</v>
      </c>
      <c r="H875" s="500">
        <f>SUM(I875,K875)</f>
        <v>266.09999999999997</v>
      </c>
      <c r="I875" s="470">
        <v>4.2</v>
      </c>
      <c r="J875" s="470">
        <v>4.0999999999999996</v>
      </c>
      <c r="K875" s="521">
        <v>261.89999999999998</v>
      </c>
      <c r="L875" s="929"/>
      <c r="M875" s="927"/>
      <c r="N875" s="927"/>
      <c r="O875" s="927"/>
      <c r="P875" s="925"/>
    </row>
    <row r="876" spans="1:16" s="1" customFormat="1" ht="21" customHeight="1" thickBot="1" x14ac:dyDescent="0.25">
      <c r="A876" s="1001"/>
      <c r="B876" s="1004"/>
      <c r="C876" s="939"/>
      <c r="D876" s="1270"/>
      <c r="E876" s="1011"/>
      <c r="F876" s="1012" t="s">
        <v>48</v>
      </c>
      <c r="G876" s="1013"/>
      <c r="H876" s="83">
        <f t="shared" ref="H876:K876" si="303">H873+H875+H874</f>
        <v>311.59999999999997</v>
      </c>
      <c r="I876" s="477">
        <f t="shared" si="303"/>
        <v>4.2</v>
      </c>
      <c r="J876" s="477">
        <f t="shared" si="303"/>
        <v>4.0999999999999996</v>
      </c>
      <c r="K876" s="476">
        <f t="shared" si="303"/>
        <v>307.39999999999998</v>
      </c>
      <c r="L876" s="929"/>
      <c r="M876" s="927"/>
      <c r="N876" s="927"/>
      <c r="O876" s="927"/>
      <c r="P876" s="925"/>
    </row>
    <row r="877" spans="1:16" s="1" customFormat="1" ht="16.5" hidden="1" customHeight="1" x14ac:dyDescent="0.2">
      <c r="A877" s="999">
        <v>2</v>
      </c>
      <c r="B877" s="1002">
        <v>1</v>
      </c>
      <c r="C877" s="938">
        <v>2</v>
      </c>
      <c r="D877" s="1258" t="s">
        <v>395</v>
      </c>
      <c r="E877" s="1263" t="s">
        <v>396</v>
      </c>
      <c r="F877" s="180" t="s">
        <v>397</v>
      </c>
      <c r="G877" s="183" t="s">
        <v>73</v>
      </c>
      <c r="H877" s="170">
        <f>SUM(I877,K877)</f>
        <v>0</v>
      </c>
      <c r="I877" s="171"/>
      <c r="J877" s="171"/>
      <c r="K877" s="222"/>
      <c r="L877" s="815"/>
      <c r="M877" s="816"/>
      <c r="N877" s="816"/>
      <c r="O877" s="816"/>
      <c r="P877" s="817"/>
    </row>
    <row r="878" spans="1:16" s="1" customFormat="1" ht="15.75" hidden="1" customHeight="1" x14ac:dyDescent="0.2">
      <c r="A878" s="1001"/>
      <c r="B878" s="1004"/>
      <c r="C878" s="939"/>
      <c r="D878" s="1221"/>
      <c r="E878" s="1223"/>
      <c r="F878" s="1012" t="s">
        <v>48</v>
      </c>
      <c r="G878" s="1013"/>
      <c r="H878" s="487">
        <f t="shared" ref="H878:K878" si="304">H877</f>
        <v>0</v>
      </c>
      <c r="I878" s="477">
        <f t="shared" si="304"/>
        <v>0</v>
      </c>
      <c r="J878" s="477">
        <f t="shared" si="304"/>
        <v>0</v>
      </c>
      <c r="K878" s="476">
        <f t="shared" si="304"/>
        <v>0</v>
      </c>
      <c r="L878" s="815"/>
      <c r="M878" s="816"/>
      <c r="N878" s="816"/>
      <c r="O878" s="816"/>
      <c r="P878" s="817"/>
    </row>
    <row r="879" spans="1:16" s="1" customFormat="1" ht="17.25" hidden="1" customHeight="1" x14ac:dyDescent="0.2">
      <c r="A879" s="999">
        <v>2</v>
      </c>
      <c r="B879" s="1002">
        <v>1</v>
      </c>
      <c r="C879" s="938">
        <v>3</v>
      </c>
      <c r="D879" s="1258" t="s">
        <v>398</v>
      </c>
      <c r="E879" s="1263" t="s">
        <v>399</v>
      </c>
      <c r="F879" s="180" t="s">
        <v>364</v>
      </c>
      <c r="G879" s="183" t="s">
        <v>73</v>
      </c>
      <c r="H879" s="170">
        <f>SUM(I879,K879)</f>
        <v>0</v>
      </c>
      <c r="I879" s="171">
        <v>0</v>
      </c>
      <c r="J879" s="171"/>
      <c r="K879" s="222"/>
      <c r="L879" s="815"/>
      <c r="M879" s="816"/>
      <c r="N879" s="816"/>
      <c r="O879" s="816"/>
      <c r="P879" s="817"/>
    </row>
    <row r="880" spans="1:16" s="1" customFormat="1" ht="15" hidden="1" customHeight="1" x14ac:dyDescent="0.2">
      <c r="A880" s="1001"/>
      <c r="B880" s="1004"/>
      <c r="C880" s="939"/>
      <c r="D880" s="1221"/>
      <c r="E880" s="1223"/>
      <c r="F880" s="1012" t="s">
        <v>48</v>
      </c>
      <c r="G880" s="1013"/>
      <c r="H880" s="487">
        <f t="shared" ref="H880:K880" si="305">H879</f>
        <v>0</v>
      </c>
      <c r="I880" s="477">
        <f t="shared" si="305"/>
        <v>0</v>
      </c>
      <c r="J880" s="477">
        <f t="shared" si="305"/>
        <v>0</v>
      </c>
      <c r="K880" s="476">
        <f t="shared" si="305"/>
        <v>0</v>
      </c>
      <c r="L880" s="815"/>
      <c r="M880" s="816"/>
      <c r="N880" s="816"/>
      <c r="O880" s="816"/>
      <c r="P880" s="817"/>
    </row>
    <row r="881" spans="1:16" s="1" customFormat="1" ht="15" hidden="1" customHeight="1" x14ac:dyDescent="0.2">
      <c r="A881" s="999">
        <v>2</v>
      </c>
      <c r="B881" s="1002">
        <v>1</v>
      </c>
      <c r="C881" s="938">
        <v>4</v>
      </c>
      <c r="D881" s="1199" t="s">
        <v>31</v>
      </c>
      <c r="E881" s="1009" t="s">
        <v>399</v>
      </c>
      <c r="F881" s="615" t="s">
        <v>213</v>
      </c>
      <c r="G881" s="16" t="s">
        <v>73</v>
      </c>
      <c r="H881" s="500">
        <f>SUM(I881+K881)</f>
        <v>0</v>
      </c>
      <c r="I881" s="470"/>
      <c r="J881" s="470"/>
      <c r="K881" s="494"/>
      <c r="L881" s="815"/>
      <c r="M881" s="816"/>
      <c r="N881" s="816"/>
      <c r="O881" s="816"/>
      <c r="P881" s="817"/>
    </row>
    <row r="882" spans="1:16" s="1" customFormat="1" ht="15" hidden="1" customHeight="1" x14ac:dyDescent="0.2">
      <c r="A882" s="1001"/>
      <c r="B882" s="1004"/>
      <c r="C882" s="939"/>
      <c r="D882" s="1200"/>
      <c r="E882" s="1011"/>
      <c r="F882" s="1012" t="s">
        <v>48</v>
      </c>
      <c r="G882" s="1013"/>
      <c r="H882" s="487">
        <f t="shared" ref="H882:K882" si="306">H881</f>
        <v>0</v>
      </c>
      <c r="I882" s="477">
        <f t="shared" si="306"/>
        <v>0</v>
      </c>
      <c r="J882" s="477">
        <f t="shared" si="306"/>
        <v>0</v>
      </c>
      <c r="K882" s="476">
        <f t="shared" si="306"/>
        <v>0</v>
      </c>
      <c r="L882" s="815"/>
      <c r="M882" s="816"/>
      <c r="N882" s="816"/>
      <c r="O882" s="816"/>
      <c r="P882" s="817"/>
    </row>
    <row r="883" spans="1:16" s="1" customFormat="1" ht="15" hidden="1" customHeight="1" x14ac:dyDescent="0.2">
      <c r="A883" s="999">
        <v>2</v>
      </c>
      <c r="B883" s="1002">
        <v>1</v>
      </c>
      <c r="C883" s="938">
        <v>5</v>
      </c>
      <c r="D883" s="1014" t="s">
        <v>400</v>
      </c>
      <c r="E883" s="1009" t="s">
        <v>608</v>
      </c>
      <c r="F883" s="463" t="s">
        <v>364</v>
      </c>
      <c r="G883" s="17" t="s">
        <v>73</v>
      </c>
      <c r="H883" s="488">
        <f>SUM(I883,K883)</f>
        <v>0</v>
      </c>
      <c r="I883" s="471"/>
      <c r="J883" s="471"/>
      <c r="K883" s="114"/>
      <c r="L883" s="815"/>
      <c r="M883" s="816"/>
      <c r="N883" s="816"/>
      <c r="O883" s="816"/>
      <c r="P883" s="817"/>
    </row>
    <row r="884" spans="1:16" s="1" customFormat="1" ht="15" hidden="1" customHeight="1" x14ac:dyDescent="0.2">
      <c r="A884" s="1000"/>
      <c r="B884" s="1003"/>
      <c r="C884" s="1005"/>
      <c r="D884" s="1015"/>
      <c r="E884" s="1010"/>
      <c r="F884" s="615" t="s">
        <v>364</v>
      </c>
      <c r="G884" s="16" t="s">
        <v>126</v>
      </c>
      <c r="H884" s="586">
        <f>SUM(I884,K884)</f>
        <v>0</v>
      </c>
      <c r="I884" s="398"/>
      <c r="J884" s="211"/>
      <c r="K884" s="114"/>
      <c r="L884" s="815"/>
      <c r="M884" s="816"/>
      <c r="N884" s="816"/>
      <c r="O884" s="816"/>
      <c r="P884" s="817"/>
    </row>
    <row r="885" spans="1:16" s="1" customFormat="1" ht="15" hidden="1" customHeight="1" thickBot="1" x14ac:dyDescent="0.25">
      <c r="A885" s="1001"/>
      <c r="B885" s="1004"/>
      <c r="C885" s="939"/>
      <c r="D885" s="1016"/>
      <c r="E885" s="1011"/>
      <c r="F885" s="1012" t="s">
        <v>48</v>
      </c>
      <c r="G885" s="1013"/>
      <c r="H885" s="83">
        <f t="shared" ref="H885:K885" si="307">H883+H884</f>
        <v>0</v>
      </c>
      <c r="I885" s="477">
        <f t="shared" si="307"/>
        <v>0</v>
      </c>
      <c r="J885" s="477">
        <f t="shared" si="307"/>
        <v>0</v>
      </c>
      <c r="K885" s="476">
        <f t="shared" si="307"/>
        <v>0</v>
      </c>
      <c r="L885" s="815"/>
      <c r="M885" s="816"/>
      <c r="N885" s="816"/>
      <c r="O885" s="816"/>
      <c r="P885" s="817"/>
    </row>
    <row r="886" spans="1:16" s="1" customFormat="1" ht="29.25" hidden="1" customHeight="1" x14ac:dyDescent="0.2">
      <c r="A886" s="999">
        <v>2</v>
      </c>
      <c r="B886" s="1002">
        <v>1</v>
      </c>
      <c r="C886" s="938">
        <v>6</v>
      </c>
      <c r="D886" s="1258" t="s">
        <v>401</v>
      </c>
      <c r="E886" s="1263" t="s">
        <v>399</v>
      </c>
      <c r="F886" s="180" t="s">
        <v>364</v>
      </c>
      <c r="G886" s="183" t="s">
        <v>73</v>
      </c>
      <c r="H886" s="170">
        <f>SUM(I886,K886)</f>
        <v>0</v>
      </c>
      <c r="I886" s="171">
        <v>0</v>
      </c>
      <c r="J886" s="171"/>
      <c r="K886" s="222"/>
      <c r="L886" s="815"/>
      <c r="M886" s="816"/>
      <c r="N886" s="816"/>
      <c r="O886" s="816"/>
      <c r="P886" s="817"/>
    </row>
    <row r="887" spans="1:16" s="1" customFormat="1" ht="20.25" hidden="1" customHeight="1" x14ac:dyDescent="0.2">
      <c r="A887" s="1001"/>
      <c r="B887" s="1004"/>
      <c r="C887" s="939"/>
      <c r="D887" s="1221"/>
      <c r="E887" s="1223"/>
      <c r="F887" s="1012" t="s">
        <v>48</v>
      </c>
      <c r="G887" s="1013"/>
      <c r="H887" s="487">
        <f t="shared" ref="H887:K887" si="308">H886</f>
        <v>0</v>
      </c>
      <c r="I887" s="477">
        <f t="shared" si="308"/>
        <v>0</v>
      </c>
      <c r="J887" s="477">
        <f t="shared" si="308"/>
        <v>0</v>
      </c>
      <c r="K887" s="476">
        <f t="shared" si="308"/>
        <v>0</v>
      </c>
      <c r="L887" s="815"/>
      <c r="M887" s="816"/>
      <c r="N887" s="816"/>
      <c r="O887" s="816"/>
      <c r="P887" s="817"/>
    </row>
    <row r="888" spans="1:16" s="1" customFormat="1" ht="28.5" hidden="1" customHeight="1" x14ac:dyDescent="0.2">
      <c r="A888" s="999">
        <v>2</v>
      </c>
      <c r="B888" s="1002">
        <v>1</v>
      </c>
      <c r="C888" s="938">
        <v>7</v>
      </c>
      <c r="D888" s="1348" t="s">
        <v>611</v>
      </c>
      <c r="E888" s="1009" t="s">
        <v>399</v>
      </c>
      <c r="F888" s="615" t="s">
        <v>364</v>
      </c>
      <c r="G888" s="16" t="s">
        <v>73</v>
      </c>
      <c r="H888" s="488">
        <f>SUM(I888,K888)</f>
        <v>0</v>
      </c>
      <c r="I888" s="89"/>
      <c r="J888" s="471"/>
      <c r="K888" s="114"/>
      <c r="L888" s="815"/>
      <c r="M888" s="816"/>
      <c r="N888" s="816"/>
      <c r="O888" s="816"/>
      <c r="P888" s="817"/>
    </row>
    <row r="889" spans="1:16" s="1" customFormat="1" ht="15" hidden="1" customHeight="1" x14ac:dyDescent="0.2">
      <c r="A889" s="1001"/>
      <c r="B889" s="1004"/>
      <c r="C889" s="939"/>
      <c r="D889" s="1349"/>
      <c r="E889" s="1011"/>
      <c r="F889" s="1012" t="s">
        <v>48</v>
      </c>
      <c r="G889" s="1013"/>
      <c r="H889" s="487">
        <f t="shared" ref="H889:K889" si="309">H888</f>
        <v>0</v>
      </c>
      <c r="I889" s="477">
        <f t="shared" si="309"/>
        <v>0</v>
      </c>
      <c r="J889" s="477">
        <f t="shared" si="309"/>
        <v>0</v>
      </c>
      <c r="K889" s="476">
        <f t="shared" si="309"/>
        <v>0</v>
      </c>
      <c r="L889" s="815"/>
      <c r="M889" s="816"/>
      <c r="N889" s="816"/>
      <c r="O889" s="816"/>
      <c r="P889" s="817"/>
    </row>
    <row r="890" spans="1:16" s="1" customFormat="1" ht="14.25" hidden="1" customHeight="1" x14ac:dyDescent="0.2">
      <c r="A890" s="999">
        <v>2</v>
      </c>
      <c r="B890" s="1002">
        <v>1</v>
      </c>
      <c r="C890" s="938">
        <v>8</v>
      </c>
      <c r="D890" s="1258" t="s">
        <v>402</v>
      </c>
      <c r="E890" s="1263" t="s">
        <v>399</v>
      </c>
      <c r="F890" s="180" t="s">
        <v>403</v>
      </c>
      <c r="G890" s="183" t="s">
        <v>73</v>
      </c>
      <c r="H890" s="170">
        <f>SUM(I890,K890)</f>
        <v>0</v>
      </c>
      <c r="I890" s="171"/>
      <c r="J890" s="171"/>
      <c r="K890" s="222">
        <v>0</v>
      </c>
      <c r="L890" s="815"/>
      <c r="M890" s="816"/>
      <c r="N890" s="816"/>
      <c r="O890" s="816"/>
      <c r="P890" s="817"/>
    </row>
    <row r="891" spans="1:16" s="1" customFormat="1" ht="15" hidden="1" customHeight="1" x14ac:dyDescent="0.2">
      <c r="A891" s="1001"/>
      <c r="B891" s="1004"/>
      <c r="C891" s="939"/>
      <c r="D891" s="1221"/>
      <c r="E891" s="1223"/>
      <c r="F891" s="1012" t="s">
        <v>48</v>
      </c>
      <c r="G891" s="1013"/>
      <c r="H891" s="487">
        <f t="shared" ref="H891:K891" si="310">H890</f>
        <v>0</v>
      </c>
      <c r="I891" s="477">
        <f t="shared" si="310"/>
        <v>0</v>
      </c>
      <c r="J891" s="477">
        <f t="shared" si="310"/>
        <v>0</v>
      </c>
      <c r="K891" s="476">
        <f t="shared" si="310"/>
        <v>0</v>
      </c>
      <c r="L891" s="815"/>
      <c r="M891" s="816"/>
      <c r="N891" s="816"/>
      <c r="O891" s="816"/>
      <c r="P891" s="817"/>
    </row>
    <row r="892" spans="1:16" s="1" customFormat="1" ht="15" hidden="1" customHeight="1" x14ac:dyDescent="0.2">
      <c r="A892" s="999">
        <v>2</v>
      </c>
      <c r="B892" s="1002">
        <v>1</v>
      </c>
      <c r="C892" s="938">
        <v>9</v>
      </c>
      <c r="D892" s="1258" t="s">
        <v>404</v>
      </c>
      <c r="E892" s="1263" t="s">
        <v>399</v>
      </c>
      <c r="F892" s="180" t="s">
        <v>364</v>
      </c>
      <c r="G892" s="183" t="s">
        <v>73</v>
      </c>
      <c r="H892" s="170">
        <f>SUM(I892,K892)</f>
        <v>0</v>
      </c>
      <c r="I892" s="171">
        <v>0</v>
      </c>
      <c r="J892" s="171"/>
      <c r="K892" s="222"/>
      <c r="L892" s="815"/>
      <c r="M892" s="816"/>
      <c r="N892" s="816"/>
      <c r="O892" s="816"/>
      <c r="P892" s="817"/>
    </row>
    <row r="893" spans="1:16" s="1" customFormat="1" ht="12.75" hidden="1" customHeight="1" x14ac:dyDescent="0.2">
      <c r="A893" s="1001"/>
      <c r="B893" s="1004"/>
      <c r="C893" s="939"/>
      <c r="D893" s="1221"/>
      <c r="E893" s="1223"/>
      <c r="F893" s="1012" t="s">
        <v>48</v>
      </c>
      <c r="G893" s="1013"/>
      <c r="H893" s="487">
        <f t="shared" ref="H893:K893" si="311">H892</f>
        <v>0</v>
      </c>
      <c r="I893" s="477">
        <f t="shared" si="311"/>
        <v>0</v>
      </c>
      <c r="J893" s="477">
        <f t="shared" si="311"/>
        <v>0</v>
      </c>
      <c r="K893" s="476">
        <f t="shared" si="311"/>
        <v>0</v>
      </c>
      <c r="L893" s="815"/>
      <c r="M893" s="816"/>
      <c r="N893" s="816"/>
      <c r="O893" s="816"/>
      <c r="P893" s="817"/>
    </row>
    <row r="894" spans="1:16" s="1" customFormat="1" ht="15.75" hidden="1" customHeight="1" x14ac:dyDescent="0.2">
      <c r="A894" s="999">
        <v>2</v>
      </c>
      <c r="B894" s="1002">
        <v>1</v>
      </c>
      <c r="C894" s="938">
        <v>10</v>
      </c>
      <c r="D894" s="1006" t="s">
        <v>405</v>
      </c>
      <c r="E894" s="1009" t="s">
        <v>399</v>
      </c>
      <c r="F894" s="615" t="s">
        <v>364</v>
      </c>
      <c r="G894" s="16" t="s">
        <v>73</v>
      </c>
      <c r="H894" s="488">
        <f>SUM(I894,K894)</f>
        <v>0</v>
      </c>
      <c r="I894" s="471"/>
      <c r="J894" s="471"/>
      <c r="K894" s="114"/>
      <c r="L894" s="815"/>
      <c r="M894" s="816"/>
      <c r="N894" s="816"/>
      <c r="O894" s="816"/>
      <c r="P894" s="817"/>
    </row>
    <row r="895" spans="1:16" s="1" customFormat="1" ht="12" hidden="1" customHeight="1" x14ac:dyDescent="0.2">
      <c r="A895" s="1001"/>
      <c r="B895" s="1004"/>
      <c r="C895" s="939"/>
      <c r="D895" s="1008"/>
      <c r="E895" s="1011"/>
      <c r="F895" s="1012" t="s">
        <v>48</v>
      </c>
      <c r="G895" s="1013"/>
      <c r="H895" s="487">
        <f t="shared" ref="H895:K895" si="312">H894</f>
        <v>0</v>
      </c>
      <c r="I895" s="477">
        <f t="shared" si="312"/>
        <v>0</v>
      </c>
      <c r="J895" s="477">
        <f t="shared" si="312"/>
        <v>0</v>
      </c>
      <c r="K895" s="476">
        <f t="shared" si="312"/>
        <v>0</v>
      </c>
      <c r="L895" s="815"/>
      <c r="M895" s="816"/>
      <c r="N895" s="816"/>
      <c r="O895" s="816"/>
      <c r="P895" s="817"/>
    </row>
    <row r="896" spans="1:16" s="1" customFormat="1" ht="13.5" hidden="1" customHeight="1" x14ac:dyDescent="0.2">
      <c r="A896" s="999">
        <v>2</v>
      </c>
      <c r="B896" s="1002">
        <v>1</v>
      </c>
      <c r="C896" s="938">
        <v>11</v>
      </c>
      <c r="D896" s="1006" t="s">
        <v>406</v>
      </c>
      <c r="E896" s="1250" t="s">
        <v>399</v>
      </c>
      <c r="F896" s="463" t="s">
        <v>364</v>
      </c>
      <c r="G896" s="16" t="s">
        <v>73</v>
      </c>
      <c r="H896" s="472">
        <f>SUM(I896,K896)</f>
        <v>0</v>
      </c>
      <c r="I896" s="473"/>
      <c r="J896" s="473"/>
      <c r="K896" s="114"/>
      <c r="L896" s="815"/>
      <c r="M896" s="816"/>
      <c r="N896" s="816"/>
      <c r="O896" s="816"/>
      <c r="P896" s="817"/>
    </row>
    <row r="897" spans="1:16" s="1" customFormat="1" ht="12.75" hidden="1" customHeight="1" thickBot="1" x14ac:dyDescent="0.25">
      <c r="A897" s="1000"/>
      <c r="B897" s="1003"/>
      <c r="C897" s="1005"/>
      <c r="D897" s="1007"/>
      <c r="E897" s="1321"/>
      <c r="F897" s="615" t="s">
        <v>364</v>
      </c>
      <c r="G897" s="439" t="s">
        <v>74</v>
      </c>
      <c r="H897" s="472">
        <f>SUM(I897,K897)</f>
        <v>0</v>
      </c>
      <c r="I897" s="473"/>
      <c r="J897" s="473"/>
      <c r="K897" s="521"/>
      <c r="L897" s="815"/>
      <c r="M897" s="816"/>
      <c r="N897" s="816"/>
      <c r="O897" s="816"/>
      <c r="P897" s="817"/>
    </row>
    <row r="898" spans="1:16" s="1" customFormat="1" ht="12.75" hidden="1" customHeight="1" thickBot="1" x14ac:dyDescent="0.25">
      <c r="A898" s="1001"/>
      <c r="B898" s="1004"/>
      <c r="C898" s="939"/>
      <c r="D898" s="1008"/>
      <c r="E898" s="1251"/>
      <c r="F898" s="1012" t="s">
        <v>48</v>
      </c>
      <c r="G898" s="1013"/>
      <c r="H898" s="487">
        <f t="shared" ref="H898:K898" si="313">H896+H897</f>
        <v>0</v>
      </c>
      <c r="I898" s="477">
        <f t="shared" si="313"/>
        <v>0</v>
      </c>
      <c r="J898" s="477">
        <f t="shared" si="313"/>
        <v>0</v>
      </c>
      <c r="K898" s="490">
        <f t="shared" si="313"/>
        <v>0</v>
      </c>
      <c r="L898" s="815"/>
      <c r="M898" s="816"/>
      <c r="N898" s="816"/>
      <c r="O898" s="816"/>
      <c r="P898" s="817"/>
    </row>
    <row r="899" spans="1:16" s="1" customFormat="1" ht="12.75" hidden="1" customHeight="1" x14ac:dyDescent="0.2">
      <c r="A899" s="999">
        <v>2</v>
      </c>
      <c r="B899" s="1002">
        <v>1</v>
      </c>
      <c r="C899" s="938">
        <v>12</v>
      </c>
      <c r="D899" s="1343" t="s">
        <v>578</v>
      </c>
      <c r="E899" s="1009" t="s">
        <v>399</v>
      </c>
      <c r="F899" s="615" t="s">
        <v>425</v>
      </c>
      <c r="G899" s="78" t="s">
        <v>126</v>
      </c>
      <c r="H899" s="488">
        <f>SUM(I899,K899)</f>
        <v>0</v>
      </c>
      <c r="I899" s="471">
        <v>0</v>
      </c>
      <c r="J899" s="471"/>
      <c r="K899" s="114"/>
      <c r="L899" s="815"/>
      <c r="M899" s="816"/>
      <c r="N899" s="816"/>
      <c r="O899" s="816"/>
      <c r="P899" s="817"/>
    </row>
    <row r="900" spans="1:16" s="1" customFormat="1" ht="13.5" hidden="1" customHeight="1" x14ac:dyDescent="0.2">
      <c r="A900" s="1000"/>
      <c r="B900" s="1003"/>
      <c r="C900" s="1005"/>
      <c r="D900" s="1347"/>
      <c r="E900" s="1010"/>
      <c r="F900" s="62" t="s">
        <v>425</v>
      </c>
      <c r="G900" s="75" t="s">
        <v>73</v>
      </c>
      <c r="H900" s="500">
        <f>I900+K900</f>
        <v>0</v>
      </c>
      <c r="I900" s="81"/>
      <c r="J900" s="81"/>
      <c r="K900" s="494"/>
      <c r="L900" s="815"/>
      <c r="M900" s="816"/>
      <c r="N900" s="816"/>
      <c r="O900" s="816"/>
      <c r="P900" s="817"/>
    </row>
    <row r="901" spans="1:16" s="1" customFormat="1" ht="12.75" hidden="1" customHeight="1" x14ac:dyDescent="0.2">
      <c r="A901" s="1001"/>
      <c r="B901" s="1004"/>
      <c r="C901" s="939"/>
      <c r="D901" s="1344"/>
      <c r="E901" s="1011"/>
      <c r="F901" s="1012" t="s">
        <v>48</v>
      </c>
      <c r="G901" s="1013"/>
      <c r="H901" s="487">
        <f t="shared" ref="H901:K901" si="314">H899+H900</f>
        <v>0</v>
      </c>
      <c r="I901" s="477">
        <f t="shared" si="314"/>
        <v>0</v>
      </c>
      <c r="J901" s="477">
        <f t="shared" si="314"/>
        <v>0</v>
      </c>
      <c r="K901" s="490">
        <f t="shared" si="314"/>
        <v>0</v>
      </c>
      <c r="L901" s="815"/>
      <c r="M901" s="816"/>
      <c r="N901" s="816"/>
      <c r="O901" s="816"/>
      <c r="P901" s="817"/>
    </row>
    <row r="902" spans="1:16" s="386" customFormat="1" ht="12.75" hidden="1" customHeight="1" x14ac:dyDescent="0.2">
      <c r="A902" s="999">
        <v>2</v>
      </c>
      <c r="B902" s="1002">
        <v>1</v>
      </c>
      <c r="C902" s="938">
        <v>13</v>
      </c>
      <c r="D902" s="1343" t="s">
        <v>579</v>
      </c>
      <c r="E902" s="1009" t="s">
        <v>399</v>
      </c>
      <c r="F902" s="639" t="s">
        <v>414</v>
      </c>
      <c r="G902" s="28" t="s">
        <v>126</v>
      </c>
      <c r="H902" s="500">
        <f>SUM(I902,K902)</f>
        <v>0</v>
      </c>
      <c r="I902" s="470"/>
      <c r="J902" s="470"/>
      <c r="K902" s="494"/>
      <c r="L902" s="818"/>
      <c r="M902" s="819"/>
      <c r="N902" s="819"/>
      <c r="O902" s="819"/>
      <c r="P902" s="820"/>
    </row>
    <row r="903" spans="1:16" s="1" customFormat="1" ht="13.5" hidden="1" customHeight="1" x14ac:dyDescent="0.2">
      <c r="A903" s="1001"/>
      <c r="B903" s="1004"/>
      <c r="C903" s="939"/>
      <c r="D903" s="1344"/>
      <c r="E903" s="1011"/>
      <c r="F903" s="1012" t="s">
        <v>48</v>
      </c>
      <c r="G903" s="1013"/>
      <c r="H903" s="487">
        <f t="shared" ref="H903:K903" si="315">H902</f>
        <v>0</v>
      </c>
      <c r="I903" s="477">
        <f t="shared" si="315"/>
        <v>0</v>
      </c>
      <c r="J903" s="477">
        <f t="shared" si="315"/>
        <v>0</v>
      </c>
      <c r="K903" s="476">
        <f t="shared" si="315"/>
        <v>0</v>
      </c>
      <c r="L903" s="815"/>
      <c r="M903" s="816"/>
      <c r="N903" s="816"/>
      <c r="O903" s="816"/>
      <c r="P903" s="817"/>
    </row>
    <row r="904" spans="1:16" s="1" customFormat="1" ht="18" hidden="1" customHeight="1" x14ac:dyDescent="0.2">
      <c r="A904" s="999">
        <v>2</v>
      </c>
      <c r="B904" s="1002">
        <v>1</v>
      </c>
      <c r="C904" s="938">
        <v>14</v>
      </c>
      <c r="D904" s="1345" t="s">
        <v>407</v>
      </c>
      <c r="E904" s="1009" t="s">
        <v>399</v>
      </c>
      <c r="F904" s="615" t="s">
        <v>364</v>
      </c>
      <c r="G904" s="16" t="s">
        <v>73</v>
      </c>
      <c r="H904" s="488">
        <f>SUM(I904,K904)</f>
        <v>0</v>
      </c>
      <c r="I904" s="471"/>
      <c r="J904" s="471"/>
      <c r="K904" s="114"/>
      <c r="L904" s="815"/>
      <c r="M904" s="816"/>
      <c r="N904" s="816"/>
      <c r="O904" s="816"/>
      <c r="P904" s="817"/>
    </row>
    <row r="905" spans="1:16" s="1" customFormat="1" ht="15" hidden="1" customHeight="1" x14ac:dyDescent="0.2">
      <c r="A905" s="1001"/>
      <c r="B905" s="1004"/>
      <c r="C905" s="939"/>
      <c r="D905" s="1346"/>
      <c r="E905" s="1011"/>
      <c r="F905" s="1012" t="s">
        <v>48</v>
      </c>
      <c r="G905" s="1013"/>
      <c r="H905" s="487">
        <f t="shared" ref="H905:K905" si="316">H904</f>
        <v>0</v>
      </c>
      <c r="I905" s="477">
        <f t="shared" si="316"/>
        <v>0</v>
      </c>
      <c r="J905" s="477">
        <f t="shared" si="316"/>
        <v>0</v>
      </c>
      <c r="K905" s="476">
        <f t="shared" si="316"/>
        <v>0</v>
      </c>
      <c r="L905" s="815"/>
      <c r="M905" s="816"/>
      <c r="N905" s="816"/>
      <c r="O905" s="816"/>
      <c r="P905" s="817"/>
    </row>
    <row r="906" spans="1:16" s="1" customFormat="1" ht="15" hidden="1" customHeight="1" x14ac:dyDescent="0.2">
      <c r="A906" s="999">
        <v>2</v>
      </c>
      <c r="B906" s="1002">
        <v>1</v>
      </c>
      <c r="C906" s="938">
        <v>15</v>
      </c>
      <c r="D906" s="1343" t="s">
        <v>408</v>
      </c>
      <c r="E906" s="1009" t="s">
        <v>591</v>
      </c>
      <c r="F906" s="615" t="s">
        <v>415</v>
      </c>
      <c r="G906" s="16" t="s">
        <v>126</v>
      </c>
      <c r="H906" s="500">
        <f>SUM(I906+K906)</f>
        <v>0</v>
      </c>
      <c r="I906" s="470"/>
      <c r="J906" s="470"/>
      <c r="K906" s="494"/>
      <c r="L906" s="815"/>
      <c r="M906" s="816"/>
      <c r="N906" s="816"/>
      <c r="O906" s="816"/>
      <c r="P906" s="817"/>
    </row>
    <row r="907" spans="1:16" s="1" customFormat="1" ht="15" hidden="1" customHeight="1" x14ac:dyDescent="0.2">
      <c r="A907" s="1001"/>
      <c r="B907" s="1004"/>
      <c r="C907" s="939"/>
      <c r="D907" s="1344"/>
      <c r="E907" s="1011"/>
      <c r="F907" s="1012" t="s">
        <v>48</v>
      </c>
      <c r="G907" s="1013"/>
      <c r="H907" s="487">
        <f t="shared" ref="H907:K907" si="317">H906</f>
        <v>0</v>
      </c>
      <c r="I907" s="477">
        <f t="shared" si="317"/>
        <v>0</v>
      </c>
      <c r="J907" s="477">
        <f t="shared" si="317"/>
        <v>0</v>
      </c>
      <c r="K907" s="476">
        <f t="shared" si="317"/>
        <v>0</v>
      </c>
      <c r="L907" s="815"/>
      <c r="M907" s="816"/>
      <c r="N907" s="816"/>
      <c r="O907" s="816"/>
      <c r="P907" s="817"/>
    </row>
    <row r="908" spans="1:16" s="1" customFormat="1" ht="18" hidden="1" customHeight="1" x14ac:dyDescent="0.2">
      <c r="A908" s="999">
        <v>2</v>
      </c>
      <c r="B908" s="1002">
        <v>1</v>
      </c>
      <c r="C908" s="938">
        <v>16</v>
      </c>
      <c r="D908" s="1343" t="s">
        <v>409</v>
      </c>
      <c r="E908" s="1009" t="s">
        <v>399</v>
      </c>
      <c r="F908" s="615" t="s">
        <v>420</v>
      </c>
      <c r="G908" s="365" t="s">
        <v>126</v>
      </c>
      <c r="H908" s="488">
        <f>SUM(I908,K908)</f>
        <v>0</v>
      </c>
      <c r="I908" s="471"/>
      <c r="J908" s="471"/>
      <c r="K908" s="114"/>
      <c r="L908" s="815"/>
      <c r="M908" s="816"/>
      <c r="N908" s="816"/>
      <c r="O908" s="816"/>
      <c r="P908" s="817"/>
    </row>
    <row r="909" spans="1:16" s="1" customFormat="1" ht="17.25" hidden="1" customHeight="1" x14ac:dyDescent="0.2">
      <c r="A909" s="1001"/>
      <c r="B909" s="1004"/>
      <c r="C909" s="939"/>
      <c r="D909" s="1344"/>
      <c r="E909" s="1011"/>
      <c r="F909" s="1012" t="s">
        <v>48</v>
      </c>
      <c r="G909" s="1013"/>
      <c r="H909" s="487">
        <f t="shared" ref="H909:K909" si="318">H908</f>
        <v>0</v>
      </c>
      <c r="I909" s="477">
        <f t="shared" si="318"/>
        <v>0</v>
      </c>
      <c r="J909" s="477">
        <f t="shared" si="318"/>
        <v>0</v>
      </c>
      <c r="K909" s="476">
        <f t="shared" si="318"/>
        <v>0</v>
      </c>
      <c r="L909" s="815"/>
      <c r="M909" s="816"/>
      <c r="N909" s="816"/>
      <c r="O909" s="816"/>
      <c r="P909" s="817"/>
    </row>
    <row r="910" spans="1:16" s="1" customFormat="1" ht="14.25" hidden="1" customHeight="1" x14ac:dyDescent="0.2">
      <c r="A910" s="999">
        <v>2</v>
      </c>
      <c r="B910" s="1002">
        <v>1</v>
      </c>
      <c r="C910" s="938">
        <v>17</v>
      </c>
      <c r="D910" s="1343" t="s">
        <v>410</v>
      </c>
      <c r="E910" s="1009" t="s">
        <v>399</v>
      </c>
      <c r="F910" s="615" t="s">
        <v>364</v>
      </c>
      <c r="G910" s="16" t="s">
        <v>106</v>
      </c>
      <c r="H910" s="488">
        <f>SUM(I910,K910)</f>
        <v>0</v>
      </c>
      <c r="I910" s="471"/>
      <c r="J910" s="471"/>
      <c r="K910" s="114"/>
      <c r="L910" s="815"/>
      <c r="M910" s="816"/>
      <c r="N910" s="816"/>
      <c r="O910" s="816"/>
      <c r="P910" s="817"/>
    </row>
    <row r="911" spans="1:16" s="1" customFormat="1" ht="15" hidden="1" customHeight="1" x14ac:dyDescent="0.2">
      <c r="A911" s="1001"/>
      <c r="B911" s="1004"/>
      <c r="C911" s="939"/>
      <c r="D911" s="1344"/>
      <c r="E911" s="1011"/>
      <c r="F911" s="1012" t="s">
        <v>48</v>
      </c>
      <c r="G911" s="1013"/>
      <c r="H911" s="487">
        <f t="shared" ref="H911:K911" si="319">H910</f>
        <v>0</v>
      </c>
      <c r="I911" s="477">
        <f t="shared" si="319"/>
        <v>0</v>
      </c>
      <c r="J911" s="477">
        <f t="shared" si="319"/>
        <v>0</v>
      </c>
      <c r="K911" s="476">
        <f t="shared" si="319"/>
        <v>0</v>
      </c>
      <c r="L911" s="815"/>
      <c r="M911" s="816"/>
      <c r="N911" s="816"/>
      <c r="O911" s="816"/>
      <c r="P911" s="817"/>
    </row>
    <row r="912" spans="1:16" s="1" customFormat="1" ht="14.25" hidden="1" customHeight="1" x14ac:dyDescent="0.2">
      <c r="A912" s="999">
        <v>2</v>
      </c>
      <c r="B912" s="1002">
        <v>1</v>
      </c>
      <c r="C912" s="938">
        <v>18</v>
      </c>
      <c r="D912" s="1343" t="s">
        <v>411</v>
      </c>
      <c r="E912" s="1009" t="s">
        <v>399</v>
      </c>
      <c r="F912" s="615" t="s">
        <v>364</v>
      </c>
      <c r="G912" s="16" t="s">
        <v>106</v>
      </c>
      <c r="H912" s="488">
        <f>SUM(I912,K912)</f>
        <v>0</v>
      </c>
      <c r="I912" s="471"/>
      <c r="J912" s="471"/>
      <c r="K912" s="114"/>
      <c r="L912" s="815"/>
      <c r="M912" s="816"/>
      <c r="N912" s="816"/>
      <c r="O912" s="816"/>
      <c r="P912" s="817"/>
    </row>
    <row r="913" spans="1:16" s="1" customFormat="1" ht="17.25" hidden="1" customHeight="1" x14ac:dyDescent="0.2">
      <c r="A913" s="1001"/>
      <c r="B913" s="1004"/>
      <c r="C913" s="939"/>
      <c r="D913" s="1344"/>
      <c r="E913" s="1011"/>
      <c r="F913" s="1012" t="s">
        <v>48</v>
      </c>
      <c r="G913" s="1013"/>
      <c r="H913" s="487">
        <f t="shared" ref="H913:K913" si="320">H912</f>
        <v>0</v>
      </c>
      <c r="I913" s="477">
        <f t="shared" si="320"/>
        <v>0</v>
      </c>
      <c r="J913" s="477">
        <f t="shared" si="320"/>
        <v>0</v>
      </c>
      <c r="K913" s="476">
        <f t="shared" si="320"/>
        <v>0</v>
      </c>
      <c r="L913" s="815"/>
      <c r="M913" s="816"/>
      <c r="N913" s="816"/>
      <c r="O913" s="816"/>
      <c r="P913" s="817"/>
    </row>
    <row r="914" spans="1:16" s="1" customFormat="1" ht="13.5" customHeight="1" thickBot="1" x14ac:dyDescent="0.25">
      <c r="A914" s="999">
        <v>2</v>
      </c>
      <c r="B914" s="1002">
        <v>1</v>
      </c>
      <c r="C914" s="938">
        <v>19</v>
      </c>
      <c r="D914" s="1014" t="s">
        <v>571</v>
      </c>
      <c r="E914" s="1322" t="s">
        <v>399</v>
      </c>
      <c r="F914" s="615" t="s">
        <v>522</v>
      </c>
      <c r="G914" s="16" t="s">
        <v>126</v>
      </c>
      <c r="H914" s="472">
        <f>SUM(I914,K914)</f>
        <v>2</v>
      </c>
      <c r="I914" s="473">
        <v>2</v>
      </c>
      <c r="J914" s="473"/>
      <c r="K914" s="521"/>
      <c r="L914" s="930" t="s">
        <v>771</v>
      </c>
      <c r="M914" s="920" t="s">
        <v>772</v>
      </c>
      <c r="N914" s="933">
        <v>3</v>
      </c>
      <c r="O914" s="920" t="s">
        <v>773</v>
      </c>
      <c r="P914" s="935" t="s">
        <v>718</v>
      </c>
    </row>
    <row r="915" spans="1:16" s="1" customFormat="1" ht="13.5" customHeight="1" thickBot="1" x14ac:dyDescent="0.25">
      <c r="A915" s="1001"/>
      <c r="B915" s="1004"/>
      <c r="C915" s="939"/>
      <c r="D915" s="1016"/>
      <c r="E915" s="1323"/>
      <c r="F915" s="1012" t="s">
        <v>48</v>
      </c>
      <c r="G915" s="1013"/>
      <c r="H915" s="487">
        <f t="shared" ref="H915:K915" si="321">H914</f>
        <v>2</v>
      </c>
      <c r="I915" s="477">
        <f t="shared" si="321"/>
        <v>2</v>
      </c>
      <c r="J915" s="477">
        <f t="shared" si="321"/>
        <v>0</v>
      </c>
      <c r="K915" s="476">
        <f t="shared" si="321"/>
        <v>0</v>
      </c>
      <c r="L915" s="931"/>
      <c r="M915" s="932"/>
      <c r="N915" s="934"/>
      <c r="O915" s="932"/>
      <c r="P915" s="935"/>
    </row>
    <row r="916" spans="1:16" s="1" customFormat="1" ht="13.5" customHeight="1" thickBot="1" x14ac:dyDescent="0.25">
      <c r="A916" s="999">
        <v>2</v>
      </c>
      <c r="B916" s="1002">
        <v>1</v>
      </c>
      <c r="C916" s="938">
        <v>20</v>
      </c>
      <c r="D916" s="1006" t="s">
        <v>569</v>
      </c>
      <c r="E916" s="1009" t="s">
        <v>399</v>
      </c>
      <c r="F916" s="55" t="s">
        <v>364</v>
      </c>
      <c r="G916" s="16" t="s">
        <v>73</v>
      </c>
      <c r="H916" s="488">
        <f>SUM(I916,K916)</f>
        <v>320</v>
      </c>
      <c r="I916" s="471">
        <v>320</v>
      </c>
      <c r="J916" s="471"/>
      <c r="K916" s="114"/>
      <c r="L916" s="936" t="s">
        <v>774</v>
      </c>
      <c r="M916" s="920" t="s">
        <v>775</v>
      </c>
      <c r="N916" s="933">
        <v>14</v>
      </c>
      <c r="O916" s="938" t="s">
        <v>776</v>
      </c>
      <c r="P916" s="935" t="s">
        <v>718</v>
      </c>
    </row>
    <row r="917" spans="1:16" s="1" customFormat="1" ht="13.5" customHeight="1" thickBot="1" x14ac:dyDescent="0.25">
      <c r="A917" s="1001"/>
      <c r="B917" s="1004"/>
      <c r="C917" s="939"/>
      <c r="D917" s="1008"/>
      <c r="E917" s="1011"/>
      <c r="F917" s="1012" t="s">
        <v>48</v>
      </c>
      <c r="G917" s="1013"/>
      <c r="H917" s="531">
        <f t="shared" ref="H917:K917" si="322">H916</f>
        <v>320</v>
      </c>
      <c r="I917" s="532">
        <f t="shared" si="322"/>
        <v>320</v>
      </c>
      <c r="J917" s="532">
        <f t="shared" si="322"/>
        <v>0</v>
      </c>
      <c r="K917" s="536">
        <f t="shared" si="322"/>
        <v>0</v>
      </c>
      <c r="L917" s="937"/>
      <c r="M917" s="932"/>
      <c r="N917" s="934"/>
      <c r="O917" s="939"/>
      <c r="P917" s="935"/>
    </row>
    <row r="918" spans="1:16" s="1" customFormat="1" ht="14.25" customHeight="1" thickBot="1" x14ac:dyDescent="0.25">
      <c r="A918" s="999">
        <v>2</v>
      </c>
      <c r="B918" s="1002">
        <v>1</v>
      </c>
      <c r="C918" s="938">
        <v>21</v>
      </c>
      <c r="D918" s="1006" t="s">
        <v>673</v>
      </c>
      <c r="E918" s="1009" t="s">
        <v>608</v>
      </c>
      <c r="F918" s="206" t="s">
        <v>364</v>
      </c>
      <c r="G918" s="17" t="s">
        <v>73</v>
      </c>
      <c r="H918" s="472">
        <f>SUM(I918,K918)</f>
        <v>95</v>
      </c>
      <c r="I918" s="473">
        <v>95</v>
      </c>
      <c r="J918" s="471"/>
      <c r="K918" s="114"/>
      <c r="L918" s="923" t="s">
        <v>777</v>
      </c>
      <c r="M918" s="920" t="s">
        <v>775</v>
      </c>
      <c r="N918" s="933">
        <v>13</v>
      </c>
      <c r="O918" s="933" t="s">
        <v>776</v>
      </c>
      <c r="P918" s="940" t="s">
        <v>718</v>
      </c>
    </row>
    <row r="919" spans="1:16" s="1" customFormat="1" ht="0.75" hidden="1" customHeight="1" thickBot="1" x14ac:dyDescent="0.25">
      <c r="A919" s="1000"/>
      <c r="B919" s="1003"/>
      <c r="C919" s="1005"/>
      <c r="D919" s="1007"/>
      <c r="E919" s="1010"/>
      <c r="F919" s="206" t="s">
        <v>364</v>
      </c>
      <c r="G919" s="560" t="s">
        <v>73</v>
      </c>
      <c r="H919" s="472">
        <f>SUM(I919,K919)</f>
        <v>0</v>
      </c>
      <c r="I919" s="473"/>
      <c r="J919" s="471"/>
      <c r="K919" s="114"/>
      <c r="L919" s="923"/>
      <c r="M919" s="921"/>
      <c r="N919" s="934"/>
      <c r="O919" s="944"/>
      <c r="P919" s="941"/>
    </row>
    <row r="920" spans="1:16" s="1" customFormat="1" ht="0.75" hidden="1" customHeight="1" thickBot="1" x14ac:dyDescent="0.25">
      <c r="A920" s="1000"/>
      <c r="B920" s="1003"/>
      <c r="C920" s="1005"/>
      <c r="D920" s="1007"/>
      <c r="E920" s="1010"/>
      <c r="F920" s="635" t="s">
        <v>364</v>
      </c>
      <c r="G920" s="388" t="s">
        <v>106</v>
      </c>
      <c r="H920" s="472">
        <f>SUM(I920,K920)</f>
        <v>0</v>
      </c>
      <c r="I920" s="471"/>
      <c r="J920" s="471"/>
      <c r="K920" s="114"/>
      <c r="L920" s="923"/>
      <c r="M920" s="921"/>
      <c r="N920" s="933"/>
      <c r="O920" s="945"/>
      <c r="P920" s="942"/>
    </row>
    <row r="921" spans="1:16" s="1" customFormat="1" ht="12" thickBot="1" x14ac:dyDescent="0.25">
      <c r="A921" s="1001"/>
      <c r="B921" s="1004"/>
      <c r="C921" s="939"/>
      <c r="D921" s="1008"/>
      <c r="E921" s="1011"/>
      <c r="F921" s="1012" t="s">
        <v>48</v>
      </c>
      <c r="G921" s="1013"/>
      <c r="H921" s="113">
        <f t="shared" ref="H921:K921" si="323">H918++H919+H920</f>
        <v>95</v>
      </c>
      <c r="I921" s="532">
        <f t="shared" si="323"/>
        <v>95</v>
      </c>
      <c r="J921" s="532">
        <f t="shared" si="323"/>
        <v>0</v>
      </c>
      <c r="K921" s="536">
        <f t="shared" si="323"/>
        <v>0</v>
      </c>
      <c r="L921" s="923"/>
      <c r="M921" s="922"/>
      <c r="N921" s="934"/>
      <c r="O921" s="946"/>
      <c r="P921" s="943"/>
    </row>
    <row r="922" spans="1:16" s="1" customFormat="1" ht="15" hidden="1" customHeight="1" x14ac:dyDescent="0.2">
      <c r="A922" s="999"/>
      <c r="B922" s="1002"/>
      <c r="C922" s="938"/>
      <c r="D922" s="1006"/>
      <c r="E922" s="1009"/>
      <c r="F922" s="55"/>
      <c r="G922" s="16"/>
      <c r="H922" s="488"/>
      <c r="I922" s="471"/>
      <c r="J922" s="471"/>
      <c r="K922" s="114"/>
      <c r="L922" s="815"/>
      <c r="M922" s="816"/>
      <c r="N922" s="816"/>
      <c r="O922" s="816"/>
      <c r="P922" s="817"/>
    </row>
    <row r="923" spans="1:16" s="1" customFormat="1" ht="15" hidden="1" customHeight="1" x14ac:dyDescent="0.2">
      <c r="A923" s="1001"/>
      <c r="B923" s="1004"/>
      <c r="C923" s="939"/>
      <c r="D923" s="1008"/>
      <c r="E923" s="1011"/>
      <c r="F923" s="1012"/>
      <c r="G923" s="1013"/>
      <c r="H923" s="531"/>
      <c r="I923" s="532"/>
      <c r="J923" s="532"/>
      <c r="K923" s="536"/>
      <c r="L923" s="815"/>
      <c r="M923" s="816"/>
      <c r="N923" s="816"/>
      <c r="O923" s="816"/>
      <c r="P923" s="817"/>
    </row>
    <row r="924" spans="1:16" s="1" customFormat="1" ht="15" hidden="1" customHeight="1" x14ac:dyDescent="0.2">
      <c r="A924" s="999">
        <v>2</v>
      </c>
      <c r="B924" s="1002">
        <v>1</v>
      </c>
      <c r="C924" s="938">
        <v>22</v>
      </c>
      <c r="D924" s="1199" t="s">
        <v>9</v>
      </c>
      <c r="E924" s="1322" t="s">
        <v>399</v>
      </c>
      <c r="F924" s="55" t="s">
        <v>415</v>
      </c>
      <c r="G924" s="16" t="s">
        <v>73</v>
      </c>
      <c r="H924" s="488">
        <f>SUM(I924,K924)</f>
        <v>0</v>
      </c>
      <c r="I924" s="471"/>
      <c r="J924" s="471"/>
      <c r="K924" s="114"/>
      <c r="L924" s="815"/>
      <c r="M924" s="816"/>
      <c r="N924" s="816"/>
      <c r="O924" s="816"/>
      <c r="P924" s="817"/>
    </row>
    <row r="925" spans="1:16" s="1" customFormat="1" ht="15" hidden="1" customHeight="1" x14ac:dyDescent="0.2">
      <c r="A925" s="1001"/>
      <c r="B925" s="1004"/>
      <c r="C925" s="939"/>
      <c r="D925" s="1200"/>
      <c r="E925" s="1323"/>
      <c r="F925" s="1012" t="s">
        <v>48</v>
      </c>
      <c r="G925" s="1013"/>
      <c r="H925" s="531">
        <f t="shared" ref="H925:K925" si="324">H924</f>
        <v>0</v>
      </c>
      <c r="I925" s="532">
        <f t="shared" si="324"/>
        <v>0</v>
      </c>
      <c r="J925" s="532">
        <f t="shared" si="324"/>
        <v>0</v>
      </c>
      <c r="K925" s="536">
        <f t="shared" si="324"/>
        <v>0</v>
      </c>
      <c r="L925" s="815"/>
      <c r="M925" s="816"/>
      <c r="N925" s="816"/>
      <c r="O925" s="816"/>
      <c r="P925" s="817"/>
    </row>
    <row r="926" spans="1:16" s="1" customFormat="1" ht="15.75" hidden="1" customHeight="1" x14ac:dyDescent="0.2">
      <c r="A926" s="999">
        <v>2</v>
      </c>
      <c r="B926" s="1002">
        <v>1</v>
      </c>
      <c r="C926" s="938">
        <v>23</v>
      </c>
      <c r="D926" s="1341" t="s">
        <v>508</v>
      </c>
      <c r="E926" s="1009" t="s">
        <v>399</v>
      </c>
      <c r="F926" s="55" t="s">
        <v>415</v>
      </c>
      <c r="G926" s="460" t="s">
        <v>73</v>
      </c>
      <c r="H926" s="488">
        <f>SUM(I926,K926)</f>
        <v>0</v>
      </c>
      <c r="I926" s="471"/>
      <c r="J926" s="471"/>
      <c r="K926" s="114"/>
      <c r="L926" s="815"/>
      <c r="M926" s="816"/>
      <c r="N926" s="816"/>
      <c r="O926" s="816"/>
      <c r="P926" s="817"/>
    </row>
    <row r="927" spans="1:16" s="1" customFormat="1" ht="15.75" hidden="1" customHeight="1" x14ac:dyDescent="0.2">
      <c r="A927" s="1001"/>
      <c r="B927" s="1004"/>
      <c r="C927" s="939"/>
      <c r="D927" s="1342"/>
      <c r="E927" s="1011"/>
      <c r="F927" s="1012" t="s">
        <v>48</v>
      </c>
      <c r="G927" s="1013"/>
      <c r="H927" s="531">
        <f t="shared" ref="H927:K927" si="325">H926</f>
        <v>0</v>
      </c>
      <c r="I927" s="532">
        <f t="shared" si="325"/>
        <v>0</v>
      </c>
      <c r="J927" s="532">
        <f t="shared" si="325"/>
        <v>0</v>
      </c>
      <c r="K927" s="536">
        <f t="shared" si="325"/>
        <v>0</v>
      </c>
      <c r="L927" s="815"/>
      <c r="M927" s="816"/>
      <c r="N927" s="816"/>
      <c r="O927" s="816"/>
      <c r="P927" s="817"/>
    </row>
    <row r="928" spans="1:16" s="1" customFormat="1" ht="13.5" hidden="1" customHeight="1" x14ac:dyDescent="0.2">
      <c r="A928" s="999">
        <v>2</v>
      </c>
      <c r="B928" s="1002">
        <v>1</v>
      </c>
      <c r="C928" s="1022">
        <v>24</v>
      </c>
      <c r="D928" s="1338" t="s">
        <v>585</v>
      </c>
      <c r="E928" s="1193" t="s">
        <v>399</v>
      </c>
      <c r="F928" s="624" t="s">
        <v>364</v>
      </c>
      <c r="G928" s="14" t="s">
        <v>80</v>
      </c>
      <c r="H928" s="472">
        <f>SUM(I928+K928)</f>
        <v>0</v>
      </c>
      <c r="I928" s="237"/>
      <c r="J928" s="473"/>
      <c r="K928" s="115"/>
      <c r="L928" s="815"/>
      <c r="M928" s="816"/>
      <c r="N928" s="816"/>
      <c r="O928" s="816"/>
      <c r="P928" s="817"/>
    </row>
    <row r="929" spans="1:16" s="1" customFormat="1" ht="13.5" hidden="1" customHeight="1" x14ac:dyDescent="0.2">
      <c r="A929" s="1000"/>
      <c r="B929" s="1003"/>
      <c r="C929" s="1190"/>
      <c r="D929" s="1339"/>
      <c r="E929" s="1194"/>
      <c r="F929" s="624" t="s">
        <v>364</v>
      </c>
      <c r="G929" s="14" t="s">
        <v>73</v>
      </c>
      <c r="H929" s="472">
        <f>SUM(I929+K929)</f>
        <v>0</v>
      </c>
      <c r="I929" s="237"/>
      <c r="J929" s="473"/>
      <c r="K929" s="115"/>
      <c r="L929" s="815"/>
      <c r="M929" s="816"/>
      <c r="N929" s="816"/>
      <c r="O929" s="816"/>
      <c r="P929" s="817"/>
    </row>
    <row r="930" spans="1:16" s="1" customFormat="1" ht="15.75" hidden="1" customHeight="1" x14ac:dyDescent="0.2">
      <c r="A930" s="1000"/>
      <c r="B930" s="1003"/>
      <c r="C930" s="1190"/>
      <c r="D930" s="1339"/>
      <c r="E930" s="1194"/>
      <c r="F930" s="624" t="s">
        <v>364</v>
      </c>
      <c r="G930" s="268" t="s">
        <v>106</v>
      </c>
      <c r="H930" s="472">
        <f>SUM(I930+K930)</f>
        <v>0</v>
      </c>
      <c r="I930" s="473"/>
      <c r="J930" s="473"/>
      <c r="K930" s="115"/>
      <c r="L930" s="815"/>
      <c r="M930" s="816"/>
      <c r="N930" s="816"/>
      <c r="O930" s="816"/>
      <c r="P930" s="817"/>
    </row>
    <row r="931" spans="1:16" s="1" customFormat="1" ht="14.25" hidden="1" customHeight="1" x14ac:dyDescent="0.2">
      <c r="A931" s="1000"/>
      <c r="B931" s="1003"/>
      <c r="C931" s="1190"/>
      <c r="D931" s="1339"/>
      <c r="E931" s="1194"/>
      <c r="F931" s="624" t="s">
        <v>364</v>
      </c>
      <c r="G931" s="350" t="s">
        <v>74</v>
      </c>
      <c r="H931" s="481">
        <f>SUM(I931+K931)</f>
        <v>0</v>
      </c>
      <c r="I931" s="473"/>
      <c r="J931" s="473"/>
      <c r="K931" s="521"/>
      <c r="L931" s="815"/>
      <c r="M931" s="816"/>
      <c r="N931" s="816"/>
      <c r="O931" s="816"/>
      <c r="P931" s="817"/>
    </row>
    <row r="932" spans="1:16" s="1" customFormat="1" ht="13.5" hidden="1" customHeight="1" x14ac:dyDescent="0.2">
      <c r="A932" s="1001"/>
      <c r="B932" s="1004"/>
      <c r="C932" s="1191"/>
      <c r="D932" s="1340"/>
      <c r="E932" s="1195"/>
      <c r="F932" s="1012" t="s">
        <v>48</v>
      </c>
      <c r="G932" s="1013"/>
      <c r="H932" s="487">
        <f t="shared" ref="H932" si="326">H928+H930+H931</f>
        <v>0</v>
      </c>
      <c r="I932" s="477">
        <f>I928+I930+I931+I929</f>
        <v>0</v>
      </c>
      <c r="J932" s="477">
        <f t="shared" ref="J932:K932" si="327">J928+J930+J931+J929</f>
        <v>0</v>
      </c>
      <c r="K932" s="476">
        <f t="shared" si="327"/>
        <v>0</v>
      </c>
      <c r="L932" s="815"/>
      <c r="M932" s="816"/>
      <c r="N932" s="816"/>
      <c r="O932" s="816"/>
      <c r="P932" s="817"/>
    </row>
    <row r="933" spans="1:16" s="1" customFormat="1" ht="13.5" customHeight="1" thickBot="1" x14ac:dyDescent="0.25">
      <c r="A933" s="999">
        <v>2</v>
      </c>
      <c r="B933" s="1002">
        <v>1</v>
      </c>
      <c r="C933" s="938">
        <v>25</v>
      </c>
      <c r="D933" s="1007" t="s">
        <v>632</v>
      </c>
      <c r="E933" s="1009" t="s">
        <v>399</v>
      </c>
      <c r="F933" s="635" t="s">
        <v>367</v>
      </c>
      <c r="G933" s="396" t="s">
        <v>104</v>
      </c>
      <c r="H933" s="500">
        <f>SUM(I933+K933)</f>
        <v>6.2</v>
      </c>
      <c r="I933" s="470">
        <v>6.2</v>
      </c>
      <c r="J933" s="473">
        <v>6.1</v>
      </c>
      <c r="K933" s="494"/>
      <c r="L933" s="936" t="s">
        <v>632</v>
      </c>
      <c r="M933" s="938" t="s">
        <v>778</v>
      </c>
      <c r="N933" s="1076">
        <v>125</v>
      </c>
      <c r="O933" s="938" t="s">
        <v>776</v>
      </c>
      <c r="P933" s="940" t="s">
        <v>718</v>
      </c>
    </row>
    <row r="934" spans="1:16" s="1" customFormat="1" ht="13.5" customHeight="1" thickBot="1" x14ac:dyDescent="0.25">
      <c r="A934" s="1001"/>
      <c r="B934" s="1004"/>
      <c r="C934" s="1005"/>
      <c r="D934" s="1007"/>
      <c r="E934" s="1010"/>
      <c r="F934" s="1012" t="s">
        <v>48</v>
      </c>
      <c r="G934" s="1013"/>
      <c r="H934" s="531">
        <f t="shared" ref="H934:K934" si="328">H933</f>
        <v>6.2</v>
      </c>
      <c r="I934" s="532">
        <f t="shared" si="328"/>
        <v>6.2</v>
      </c>
      <c r="J934" s="532">
        <f t="shared" si="328"/>
        <v>6.1</v>
      </c>
      <c r="K934" s="536">
        <f t="shared" si="328"/>
        <v>0</v>
      </c>
      <c r="L934" s="937"/>
      <c r="M934" s="939"/>
      <c r="N934" s="1675"/>
      <c r="O934" s="939"/>
      <c r="P934" s="1644"/>
    </row>
    <row r="935" spans="1:16" s="1" customFormat="1" ht="13.5" customHeight="1" x14ac:dyDescent="0.2">
      <c r="A935" s="999">
        <v>2</v>
      </c>
      <c r="B935" s="1002">
        <v>1</v>
      </c>
      <c r="C935" s="938">
        <v>26</v>
      </c>
      <c r="D935" s="1242" t="s">
        <v>583</v>
      </c>
      <c r="E935" s="1335" t="s">
        <v>652</v>
      </c>
      <c r="F935" s="285" t="s">
        <v>364</v>
      </c>
      <c r="G935" s="841" t="s">
        <v>73</v>
      </c>
      <c r="H935" s="472">
        <f>SUM(I935,K935)</f>
        <v>55</v>
      </c>
      <c r="I935" s="473">
        <v>55</v>
      </c>
      <c r="J935" s="473"/>
      <c r="K935" s="114"/>
      <c r="L935" s="923" t="s">
        <v>779</v>
      </c>
      <c r="M935" s="960" t="s">
        <v>780</v>
      </c>
      <c r="N935" s="960">
        <v>500</v>
      </c>
      <c r="O935" s="960" t="s">
        <v>776</v>
      </c>
      <c r="P935" s="935" t="s">
        <v>718</v>
      </c>
    </row>
    <row r="936" spans="1:16" s="1" customFormat="1" ht="13.5" hidden="1" customHeight="1" x14ac:dyDescent="0.2">
      <c r="A936" s="1000"/>
      <c r="B936" s="1003"/>
      <c r="C936" s="1005"/>
      <c r="D936" s="1243"/>
      <c r="E936" s="1336"/>
      <c r="F936" s="609" t="s">
        <v>364</v>
      </c>
      <c r="G936" s="414" t="s">
        <v>106</v>
      </c>
      <c r="H936" s="488">
        <f>SUM(I936,K936)</f>
        <v>0</v>
      </c>
      <c r="I936" s="471"/>
      <c r="J936" s="471"/>
      <c r="K936" s="114"/>
      <c r="L936" s="923"/>
      <c r="M936" s="960"/>
      <c r="N936" s="960"/>
      <c r="O936" s="960"/>
      <c r="P936" s="935"/>
    </row>
    <row r="937" spans="1:16" s="1" customFormat="1" ht="13.5" customHeight="1" thickBot="1" x14ac:dyDescent="0.25">
      <c r="A937" s="1000"/>
      <c r="B937" s="1003"/>
      <c r="C937" s="1005"/>
      <c r="D937" s="1243"/>
      <c r="E937" s="1336"/>
      <c r="F937" s="286" t="s">
        <v>364</v>
      </c>
      <c r="G937" s="397" t="s">
        <v>74</v>
      </c>
      <c r="H937" s="472">
        <f>SUM(I937,K937)</f>
        <v>118.7</v>
      </c>
      <c r="I937" s="237">
        <v>118.7</v>
      </c>
      <c r="J937" s="237">
        <v>3.5</v>
      </c>
      <c r="K937" s="317"/>
      <c r="L937" s="923"/>
      <c r="M937" s="960"/>
      <c r="N937" s="960"/>
      <c r="O937" s="960"/>
      <c r="P937" s="935"/>
    </row>
    <row r="938" spans="1:16" s="1" customFormat="1" ht="13.5" customHeight="1" thickBot="1" x14ac:dyDescent="0.25">
      <c r="A938" s="1001"/>
      <c r="B938" s="1004"/>
      <c r="C938" s="939"/>
      <c r="D938" s="1270"/>
      <c r="E938" s="1337"/>
      <c r="F938" s="1013" t="s">
        <v>48</v>
      </c>
      <c r="G938" s="1013"/>
      <c r="H938" s="113">
        <f t="shared" ref="H938" si="329">H935+H936+H937</f>
        <v>173.7</v>
      </c>
      <c r="I938" s="532">
        <f>I935+I936+I937</f>
        <v>173.7</v>
      </c>
      <c r="J938" s="532">
        <f t="shared" ref="J938:K938" si="330">J935+J936+J937</f>
        <v>3.5</v>
      </c>
      <c r="K938" s="536">
        <f t="shared" si="330"/>
        <v>0</v>
      </c>
      <c r="L938" s="963"/>
      <c r="M938" s="961"/>
      <c r="N938" s="961"/>
      <c r="O938" s="961"/>
      <c r="P938" s="1035"/>
    </row>
    <row r="939" spans="1:16" s="1" customFormat="1" ht="15.75" hidden="1" customHeight="1" x14ac:dyDescent="0.2">
      <c r="A939" s="999">
        <v>2</v>
      </c>
      <c r="B939" s="1002">
        <v>1</v>
      </c>
      <c r="C939" s="938">
        <v>27</v>
      </c>
      <c r="D939" s="1014" t="s">
        <v>631</v>
      </c>
      <c r="E939" s="1009" t="s">
        <v>399</v>
      </c>
      <c r="F939" s="46" t="s">
        <v>362</v>
      </c>
      <c r="G939" s="218" t="s">
        <v>73</v>
      </c>
      <c r="H939" s="488">
        <f>SUM(I939,K939)</f>
        <v>0</v>
      </c>
      <c r="I939" s="471"/>
      <c r="J939" s="471"/>
      <c r="K939" s="479"/>
    </row>
    <row r="940" spans="1:16" s="1" customFormat="1" ht="15.75" hidden="1" customHeight="1" x14ac:dyDescent="0.2">
      <c r="A940" s="1000"/>
      <c r="B940" s="1003"/>
      <c r="C940" s="1005"/>
      <c r="D940" s="1015"/>
      <c r="E940" s="1010"/>
      <c r="F940" s="55" t="s">
        <v>362</v>
      </c>
      <c r="G940" s="388" t="s">
        <v>126</v>
      </c>
      <c r="H940" s="488">
        <f>SUM(I940,K940)</f>
        <v>0</v>
      </c>
      <c r="I940" s="391"/>
      <c r="J940" s="391"/>
      <c r="K940" s="110"/>
    </row>
    <row r="941" spans="1:16" s="1" customFormat="1" ht="18.75" hidden="1" customHeight="1" thickBot="1" x14ac:dyDescent="0.25">
      <c r="A941" s="1001"/>
      <c r="B941" s="1004"/>
      <c r="C941" s="939"/>
      <c r="D941" s="1016"/>
      <c r="E941" s="1011"/>
      <c r="F941" s="1012" t="s">
        <v>48</v>
      </c>
      <c r="G941" s="1189"/>
      <c r="H941" s="83">
        <f t="shared" ref="H941:K941" si="331">H939+H940</f>
        <v>0</v>
      </c>
      <c r="I941" s="477">
        <f t="shared" si="331"/>
        <v>0</v>
      </c>
      <c r="J941" s="477">
        <f t="shared" si="331"/>
        <v>0</v>
      </c>
      <c r="K941" s="478">
        <f t="shared" si="331"/>
        <v>0</v>
      </c>
    </row>
    <row r="942" spans="1:16" s="1" customFormat="1" ht="0.75" customHeight="1" thickBot="1" x14ac:dyDescent="0.25">
      <c r="A942" s="999">
        <v>2</v>
      </c>
      <c r="B942" s="1002">
        <v>1</v>
      </c>
      <c r="C942" s="938">
        <v>28</v>
      </c>
      <c r="D942" s="1242" t="s">
        <v>646</v>
      </c>
      <c r="E942" s="1009" t="s">
        <v>668</v>
      </c>
      <c r="F942" s="635" t="s">
        <v>364</v>
      </c>
      <c r="G942" s="515" t="s">
        <v>73</v>
      </c>
      <c r="H942" s="572">
        <f>SUM(I942,K942)</f>
        <v>0</v>
      </c>
      <c r="I942" s="130"/>
      <c r="J942" s="130"/>
      <c r="K942" s="126"/>
    </row>
    <row r="943" spans="1:16" s="1" customFormat="1" ht="16.5" hidden="1" customHeight="1" thickBot="1" x14ac:dyDescent="0.25">
      <c r="A943" s="1001"/>
      <c r="B943" s="1004"/>
      <c r="C943" s="939"/>
      <c r="D943" s="1270"/>
      <c r="E943" s="1011"/>
      <c r="F943" s="1012" t="s">
        <v>48</v>
      </c>
      <c r="G943" s="1189"/>
      <c r="H943" s="351">
        <f t="shared" ref="H943:K943" si="332">H942</f>
        <v>0</v>
      </c>
      <c r="I943" s="116">
        <f t="shared" si="332"/>
        <v>0</v>
      </c>
      <c r="J943" s="116">
        <f t="shared" si="332"/>
        <v>0</v>
      </c>
      <c r="K943" s="117">
        <f t="shared" si="332"/>
        <v>0</v>
      </c>
    </row>
    <row r="944" spans="1:16" s="1" customFormat="1" ht="16.5" customHeight="1" thickBot="1" x14ac:dyDescent="0.25">
      <c r="A944" s="607">
        <v>2</v>
      </c>
      <c r="B944" s="641">
        <v>1</v>
      </c>
      <c r="C944" s="1332" t="s">
        <v>45</v>
      </c>
      <c r="D944" s="1176"/>
      <c r="E944" s="1176"/>
      <c r="F944" s="1177"/>
      <c r="G944" s="1177"/>
      <c r="H944" s="537">
        <f>I944+K944</f>
        <v>908.49999999999989</v>
      </c>
      <c r="I944" s="538">
        <f>I876+I878+I880+I882+I885+I887+I889+I891+I893+I895+I898+I901+I903+I905+I907+I909+I911+I913+I915+I921+I923+I925+I927+I932+I938+I934+I941+I943+I917</f>
        <v>601.09999999999991</v>
      </c>
      <c r="J944" s="538">
        <f>J876+J878+J880+J882+J885+J887+J889+J891+J893+J895+J898+J901+J903+J905+J907+J909+J911+J913+J915+J921+J923+J925+J927+J932+J938+J934+J941+J943+J917</f>
        <v>13.7</v>
      </c>
      <c r="K944" s="276">
        <f>K876+K878+K880+K882+K885+K887+K889+K891+K893+K895+K898+K901+K903+K905+K907+K909+K911+K913+K915+K921+K923+K925+K927+K932+K938+K934+K941+K943+K917</f>
        <v>307.39999999999998</v>
      </c>
      <c r="L944" s="741"/>
      <c r="M944" s="715"/>
      <c r="N944" s="715"/>
      <c r="O944" s="715"/>
      <c r="P944" s="716"/>
    </row>
    <row r="945" spans="1:16" s="1" customFormat="1" ht="15" customHeight="1" thickBot="1" x14ac:dyDescent="0.25">
      <c r="A945" s="466">
        <v>2</v>
      </c>
      <c r="B945" s="790">
        <v>2</v>
      </c>
      <c r="C945" s="1333" t="s">
        <v>412</v>
      </c>
      <c r="D945" s="1334"/>
      <c r="E945" s="1334"/>
      <c r="F945" s="1334"/>
      <c r="G945" s="1334"/>
      <c r="H945" s="1334"/>
      <c r="I945" s="1334"/>
      <c r="J945" s="1334"/>
      <c r="K945" s="1334"/>
      <c r="L945" s="718"/>
      <c r="M945" s="718"/>
      <c r="N945" s="718"/>
      <c r="O945" s="718"/>
      <c r="P945" s="719"/>
    </row>
    <row r="946" spans="1:16" s="1" customFormat="1" ht="12" hidden="1" customHeight="1" x14ac:dyDescent="0.2">
      <c r="A946" s="999">
        <v>2</v>
      </c>
      <c r="B946" s="1002">
        <v>2</v>
      </c>
      <c r="C946" s="938">
        <v>1</v>
      </c>
      <c r="D946" s="1242" t="s">
        <v>413</v>
      </c>
      <c r="E946" s="1009" t="s">
        <v>552</v>
      </c>
      <c r="F946" s="609" t="s">
        <v>522</v>
      </c>
      <c r="G946" s="366" t="s">
        <v>104</v>
      </c>
      <c r="H946" s="897">
        <f>SUM(I946,K946)</f>
        <v>0</v>
      </c>
      <c r="I946" s="898"/>
      <c r="J946" s="898"/>
      <c r="K946" s="899"/>
    </row>
    <row r="947" spans="1:16" s="1" customFormat="1" ht="13.5" customHeight="1" thickBot="1" x14ac:dyDescent="0.25">
      <c r="A947" s="1000"/>
      <c r="B947" s="1003"/>
      <c r="C947" s="1005"/>
      <c r="D947" s="1243"/>
      <c r="E947" s="1010"/>
      <c r="F947" s="615" t="s">
        <v>522</v>
      </c>
      <c r="G947" s="460" t="s">
        <v>73</v>
      </c>
      <c r="H947" s="876">
        <f>SUM(I947,K947)</f>
        <v>2012.8</v>
      </c>
      <c r="I947" s="875">
        <v>2012.8</v>
      </c>
      <c r="J947" s="875">
        <v>135.80000000000001</v>
      </c>
      <c r="K947" s="877"/>
      <c r="L947" s="1676" t="s">
        <v>781</v>
      </c>
      <c r="M947" s="1678" t="s">
        <v>782</v>
      </c>
      <c r="N947" s="1679" t="s">
        <v>783</v>
      </c>
      <c r="O947" s="1678" t="s">
        <v>773</v>
      </c>
      <c r="P947" s="1036" t="s">
        <v>718</v>
      </c>
    </row>
    <row r="948" spans="1:16" s="1" customFormat="1" ht="86.25" customHeight="1" thickBot="1" x14ac:dyDescent="0.25">
      <c r="A948" s="1001"/>
      <c r="B948" s="1004"/>
      <c r="C948" s="939"/>
      <c r="D948" s="1270"/>
      <c r="E948" s="1011"/>
      <c r="F948" s="1012" t="s">
        <v>48</v>
      </c>
      <c r="G948" s="1013"/>
      <c r="H948" s="846">
        <f t="shared" ref="H948:K948" si="333">H946+H947</f>
        <v>2012.8</v>
      </c>
      <c r="I948" s="847">
        <f t="shared" si="333"/>
        <v>2012.8</v>
      </c>
      <c r="J948" s="847">
        <f t="shared" si="333"/>
        <v>135.80000000000001</v>
      </c>
      <c r="K948" s="848">
        <f t="shared" si="333"/>
        <v>0</v>
      </c>
      <c r="L948" s="1677"/>
      <c r="M948" s="932"/>
      <c r="N948" s="1680"/>
      <c r="O948" s="932"/>
      <c r="P948" s="935"/>
    </row>
    <row r="949" spans="1:16" s="1" customFormat="1" ht="13.5" customHeight="1" thickBot="1" x14ac:dyDescent="0.25">
      <c r="A949" s="999">
        <v>2</v>
      </c>
      <c r="B949" s="1002">
        <v>2</v>
      </c>
      <c r="C949" s="938">
        <v>2</v>
      </c>
      <c r="D949" s="1281" t="s">
        <v>156</v>
      </c>
      <c r="E949" s="1009" t="s">
        <v>399</v>
      </c>
      <c r="F949" s="616" t="s">
        <v>414</v>
      </c>
      <c r="G949" s="19" t="s">
        <v>104</v>
      </c>
      <c r="H949" s="870">
        <f>I949+K949</f>
        <v>232.2</v>
      </c>
      <c r="I949" s="860">
        <v>232.2</v>
      </c>
      <c r="J949" s="887">
        <v>5.7</v>
      </c>
      <c r="K949" s="851"/>
      <c r="L949" s="1681" t="s">
        <v>156</v>
      </c>
      <c r="M949" s="920" t="s">
        <v>784</v>
      </c>
      <c r="N949" s="933">
        <v>650</v>
      </c>
      <c r="O949" s="933" t="s">
        <v>773</v>
      </c>
      <c r="P949" s="986" t="s">
        <v>718</v>
      </c>
    </row>
    <row r="950" spans="1:16" s="1" customFormat="1" ht="15" hidden="1" customHeight="1" x14ac:dyDescent="0.2">
      <c r="A950" s="1000"/>
      <c r="B950" s="1003"/>
      <c r="C950" s="1005"/>
      <c r="D950" s="1331"/>
      <c r="E950" s="1010"/>
      <c r="F950" s="610" t="s">
        <v>414</v>
      </c>
      <c r="G950" s="367" t="s">
        <v>543</v>
      </c>
      <c r="H950" s="861">
        <f>I950+K950</f>
        <v>0</v>
      </c>
      <c r="I950" s="850"/>
      <c r="J950" s="850"/>
      <c r="K950" s="851"/>
      <c r="L950" s="1682"/>
      <c r="M950" s="1075"/>
      <c r="N950" s="944"/>
      <c r="O950" s="944"/>
      <c r="P950" s="987"/>
    </row>
    <row r="951" spans="1:16" s="1" customFormat="1" ht="13.5" customHeight="1" thickBot="1" x14ac:dyDescent="0.25">
      <c r="A951" s="1001"/>
      <c r="B951" s="1004"/>
      <c r="C951" s="939"/>
      <c r="D951" s="1282"/>
      <c r="E951" s="1011"/>
      <c r="F951" s="1012" t="s">
        <v>48</v>
      </c>
      <c r="G951" s="1013"/>
      <c r="H951" s="846">
        <f t="shared" ref="H951:K951" si="334">H949+H950</f>
        <v>232.2</v>
      </c>
      <c r="I951" s="847">
        <f t="shared" si="334"/>
        <v>232.2</v>
      </c>
      <c r="J951" s="847">
        <f t="shared" si="334"/>
        <v>5.7</v>
      </c>
      <c r="K951" s="848">
        <f t="shared" si="334"/>
        <v>0</v>
      </c>
      <c r="L951" s="1683"/>
      <c r="M951" s="932"/>
      <c r="N951" s="934"/>
      <c r="O951" s="934"/>
      <c r="P951" s="987"/>
    </row>
    <row r="952" spans="1:16" s="1" customFormat="1" ht="13.5" customHeight="1" thickBot="1" x14ac:dyDescent="0.25">
      <c r="A952" s="999">
        <v>2</v>
      </c>
      <c r="B952" s="1002">
        <v>2</v>
      </c>
      <c r="C952" s="938">
        <v>3</v>
      </c>
      <c r="D952" s="1281" t="s">
        <v>696</v>
      </c>
      <c r="E952" s="1009" t="s">
        <v>399</v>
      </c>
      <c r="F952" s="609" t="s">
        <v>415</v>
      </c>
      <c r="G952" s="14" t="s">
        <v>104</v>
      </c>
      <c r="H952" s="861">
        <f>SUM(I952+K952)</f>
        <v>83.9</v>
      </c>
      <c r="I952" s="850">
        <v>83.9</v>
      </c>
      <c r="J952" s="850">
        <v>14</v>
      </c>
      <c r="K952" s="851"/>
      <c r="L952" s="1684" t="s">
        <v>785</v>
      </c>
      <c r="M952" s="920" t="s">
        <v>786</v>
      </c>
      <c r="N952" s="933">
        <v>1400</v>
      </c>
      <c r="O952" s="920" t="s">
        <v>773</v>
      </c>
      <c r="P952" s="935" t="s">
        <v>718</v>
      </c>
    </row>
    <row r="953" spans="1:16" s="1" customFormat="1" ht="13.5" customHeight="1" thickBot="1" x14ac:dyDescent="0.25">
      <c r="A953" s="1001"/>
      <c r="B953" s="1004"/>
      <c r="C953" s="939"/>
      <c r="D953" s="1282"/>
      <c r="E953" s="1011"/>
      <c r="F953" s="1012" t="s">
        <v>48</v>
      </c>
      <c r="G953" s="1013"/>
      <c r="H953" s="872">
        <f t="shared" ref="H953:K953" si="335">H952</f>
        <v>83.9</v>
      </c>
      <c r="I953" s="873">
        <f t="shared" si="335"/>
        <v>83.9</v>
      </c>
      <c r="J953" s="873">
        <f t="shared" si="335"/>
        <v>14</v>
      </c>
      <c r="K953" s="874">
        <f t="shared" si="335"/>
        <v>0</v>
      </c>
      <c r="L953" s="1677"/>
      <c r="M953" s="932"/>
      <c r="N953" s="934"/>
      <c r="O953" s="932"/>
      <c r="P953" s="935"/>
    </row>
    <row r="954" spans="1:16" s="1" customFormat="1" ht="13.5" customHeight="1" thickBot="1" x14ac:dyDescent="0.25">
      <c r="A954" s="999">
        <v>2</v>
      </c>
      <c r="B954" s="1002">
        <v>2</v>
      </c>
      <c r="C954" s="938">
        <v>4</v>
      </c>
      <c r="D954" s="1242" t="s">
        <v>416</v>
      </c>
      <c r="E954" s="1009" t="s">
        <v>399</v>
      </c>
      <c r="F954" s="609" t="s">
        <v>415</v>
      </c>
      <c r="G954" s="41" t="s">
        <v>106</v>
      </c>
      <c r="H954" s="861">
        <f>I954+K954</f>
        <v>5853.9</v>
      </c>
      <c r="I954" s="880">
        <v>5853.9</v>
      </c>
      <c r="J954" s="845">
        <v>38.5</v>
      </c>
      <c r="K954" s="883"/>
      <c r="L954" s="1693" t="s">
        <v>416</v>
      </c>
      <c r="M954" s="920" t="s">
        <v>787</v>
      </c>
      <c r="N954" s="933">
        <v>6800</v>
      </c>
      <c r="O954" s="920" t="s">
        <v>773</v>
      </c>
      <c r="P954" s="935" t="s">
        <v>718</v>
      </c>
    </row>
    <row r="955" spans="1:16" s="1" customFormat="1" ht="13.5" customHeight="1" thickBot="1" x14ac:dyDescent="0.25">
      <c r="A955" s="1001"/>
      <c r="B955" s="1004"/>
      <c r="C955" s="939"/>
      <c r="D955" s="1270"/>
      <c r="E955" s="1011"/>
      <c r="F955" s="1012" t="s">
        <v>48</v>
      </c>
      <c r="G955" s="1013"/>
      <c r="H955" s="872">
        <f t="shared" ref="H955:K955" si="336">H954</f>
        <v>5853.9</v>
      </c>
      <c r="I955" s="873">
        <f t="shared" si="336"/>
        <v>5853.9</v>
      </c>
      <c r="J955" s="873">
        <f t="shared" si="336"/>
        <v>38.5</v>
      </c>
      <c r="K955" s="874">
        <f t="shared" si="336"/>
        <v>0</v>
      </c>
      <c r="L955" s="1694"/>
      <c r="M955" s="932"/>
      <c r="N955" s="934"/>
      <c r="O955" s="932"/>
      <c r="P955" s="935"/>
    </row>
    <row r="956" spans="1:16" s="1" customFormat="1" ht="13.5" customHeight="1" thickBot="1" x14ac:dyDescent="0.25">
      <c r="A956" s="999">
        <v>2</v>
      </c>
      <c r="B956" s="1002">
        <v>2</v>
      </c>
      <c r="C956" s="938">
        <v>5</v>
      </c>
      <c r="D956" s="1242" t="s">
        <v>674</v>
      </c>
      <c r="E956" s="1009" t="s">
        <v>399</v>
      </c>
      <c r="F956" s="609" t="s">
        <v>417</v>
      </c>
      <c r="G956" s="41" t="s">
        <v>106</v>
      </c>
      <c r="H956" s="861">
        <f>I956+K956</f>
        <v>2376.6000000000004</v>
      </c>
      <c r="I956" s="880">
        <v>2374.3000000000002</v>
      </c>
      <c r="J956" s="845">
        <v>69</v>
      </c>
      <c r="K956" s="886">
        <v>2.2999999999999998</v>
      </c>
      <c r="L956" s="1684" t="s">
        <v>674</v>
      </c>
      <c r="M956" s="920" t="s">
        <v>788</v>
      </c>
      <c r="N956" s="933">
        <v>1565</v>
      </c>
      <c r="O956" s="933" t="s">
        <v>773</v>
      </c>
      <c r="P956" s="935" t="s">
        <v>718</v>
      </c>
    </row>
    <row r="957" spans="1:16" s="1" customFormat="1" ht="13.5" customHeight="1" thickBot="1" x14ac:dyDescent="0.25">
      <c r="A957" s="1001"/>
      <c r="B957" s="1004"/>
      <c r="C957" s="939"/>
      <c r="D957" s="1270"/>
      <c r="E957" s="1011"/>
      <c r="F957" s="1012" t="s">
        <v>48</v>
      </c>
      <c r="G957" s="1013"/>
      <c r="H957" s="872">
        <f t="shared" ref="H957:K957" si="337">H956</f>
        <v>2376.6000000000004</v>
      </c>
      <c r="I957" s="873">
        <f t="shared" si="337"/>
        <v>2374.3000000000002</v>
      </c>
      <c r="J957" s="873">
        <f t="shared" si="337"/>
        <v>69</v>
      </c>
      <c r="K957" s="874">
        <f t="shared" si="337"/>
        <v>2.2999999999999998</v>
      </c>
      <c r="L957" s="1677"/>
      <c r="M957" s="932"/>
      <c r="N957" s="934"/>
      <c r="O957" s="934"/>
      <c r="P957" s="935"/>
    </row>
    <row r="958" spans="1:16" s="1" customFormat="1" ht="15" hidden="1" customHeight="1" x14ac:dyDescent="0.2">
      <c r="A958" s="999">
        <v>2</v>
      </c>
      <c r="B958" s="1002">
        <v>2</v>
      </c>
      <c r="C958" s="938">
        <v>6</v>
      </c>
      <c r="D958" s="1014" t="s">
        <v>418</v>
      </c>
      <c r="E958" s="1009" t="s">
        <v>399</v>
      </c>
      <c r="F958" s="609" t="s">
        <v>417</v>
      </c>
      <c r="G958" s="41" t="s">
        <v>106</v>
      </c>
      <c r="H958" s="861">
        <f>SUM(I958,K958)</f>
        <v>0</v>
      </c>
      <c r="I958" s="850"/>
      <c r="J958" s="850"/>
      <c r="K958" s="851"/>
      <c r="L958" s="896"/>
      <c r="M958" s="832"/>
      <c r="N958" s="832"/>
      <c r="O958" s="832"/>
      <c r="P958" s="940"/>
    </row>
    <row r="959" spans="1:16" s="1" customFormat="1" ht="15" hidden="1" customHeight="1" x14ac:dyDescent="0.2">
      <c r="A959" s="1001"/>
      <c r="B959" s="1004"/>
      <c r="C959" s="939"/>
      <c r="D959" s="1016"/>
      <c r="E959" s="1011"/>
      <c r="F959" s="1329" t="s">
        <v>48</v>
      </c>
      <c r="G959" s="1330"/>
      <c r="H959" s="858">
        <f t="shared" ref="H959:K959" si="338">H958</f>
        <v>0</v>
      </c>
      <c r="I959" s="859">
        <f t="shared" si="338"/>
        <v>0</v>
      </c>
      <c r="J959" s="859">
        <f t="shared" si="338"/>
        <v>0</v>
      </c>
      <c r="K959" s="900">
        <f t="shared" si="338"/>
        <v>0</v>
      </c>
      <c r="L959" s="896"/>
      <c r="M959" s="832"/>
      <c r="N959" s="832"/>
      <c r="O959" s="832"/>
      <c r="P959" s="1644"/>
    </row>
    <row r="960" spans="1:16" s="1" customFormat="1" ht="15" hidden="1" customHeight="1" x14ac:dyDescent="0.2">
      <c r="A960" s="999">
        <v>2</v>
      </c>
      <c r="B960" s="1002">
        <v>2</v>
      </c>
      <c r="C960" s="938">
        <v>7</v>
      </c>
      <c r="D960" s="1258" t="s">
        <v>419</v>
      </c>
      <c r="E960" s="1263" t="s">
        <v>399</v>
      </c>
      <c r="F960" s="180" t="s">
        <v>420</v>
      </c>
      <c r="G960" s="183" t="s">
        <v>73</v>
      </c>
      <c r="H960" s="863">
        <f>SUM(I960,K960)</f>
        <v>0</v>
      </c>
      <c r="I960" s="864">
        <v>0</v>
      </c>
      <c r="J960" s="864"/>
      <c r="K960" s="862"/>
      <c r="L960" s="1684"/>
      <c r="M960" s="920"/>
      <c r="N960" s="933"/>
      <c r="O960" s="920"/>
      <c r="P960" s="986"/>
    </row>
    <row r="961" spans="1:16" s="1" customFormat="1" ht="15" hidden="1" customHeight="1" x14ac:dyDescent="0.2">
      <c r="A961" s="1001"/>
      <c r="B961" s="1004"/>
      <c r="C961" s="939"/>
      <c r="D961" s="1221"/>
      <c r="E961" s="1223"/>
      <c r="F961" s="1012" t="s">
        <v>48</v>
      </c>
      <c r="G961" s="1013"/>
      <c r="H961" s="872">
        <f t="shared" ref="H961:K961" si="339">H960</f>
        <v>0</v>
      </c>
      <c r="I961" s="873">
        <f t="shared" si="339"/>
        <v>0</v>
      </c>
      <c r="J961" s="873">
        <f t="shared" si="339"/>
        <v>0</v>
      </c>
      <c r="K961" s="874">
        <f t="shared" si="339"/>
        <v>0</v>
      </c>
      <c r="L961" s="1695"/>
      <c r="M961" s="1075"/>
      <c r="N961" s="944"/>
      <c r="O961" s="1075"/>
      <c r="P961" s="987"/>
    </row>
    <row r="962" spans="1:16" s="1" customFormat="1" ht="15" hidden="1" customHeight="1" x14ac:dyDescent="0.2">
      <c r="A962" s="999">
        <v>2</v>
      </c>
      <c r="B962" s="1002">
        <v>2</v>
      </c>
      <c r="C962" s="938">
        <v>8</v>
      </c>
      <c r="D962" s="1006" t="s">
        <v>421</v>
      </c>
      <c r="E962" s="1009" t="s">
        <v>399</v>
      </c>
      <c r="F962" s="615" t="s">
        <v>364</v>
      </c>
      <c r="G962" s="16" t="s">
        <v>73</v>
      </c>
      <c r="H962" s="849">
        <f>I962+K962</f>
        <v>0</v>
      </c>
      <c r="I962" s="845">
        <v>0</v>
      </c>
      <c r="J962" s="845"/>
      <c r="K962" s="886"/>
      <c r="L962" s="1695"/>
      <c r="M962" s="1075"/>
      <c r="N962" s="944"/>
      <c r="O962" s="1075"/>
      <c r="P962" s="987"/>
    </row>
    <row r="963" spans="1:16" s="1" customFormat="1" ht="15" hidden="1" customHeight="1" x14ac:dyDescent="0.2">
      <c r="A963" s="1001"/>
      <c r="B963" s="1004"/>
      <c r="C963" s="939"/>
      <c r="D963" s="1008"/>
      <c r="E963" s="1011"/>
      <c r="F963" s="1012" t="s">
        <v>48</v>
      </c>
      <c r="G963" s="1013"/>
      <c r="H963" s="872">
        <f t="shared" ref="H963:K963" si="340">H962</f>
        <v>0</v>
      </c>
      <c r="I963" s="873">
        <f t="shared" si="340"/>
        <v>0</v>
      </c>
      <c r="J963" s="873">
        <f t="shared" si="340"/>
        <v>0</v>
      </c>
      <c r="K963" s="874">
        <f t="shared" si="340"/>
        <v>0</v>
      </c>
      <c r="L963" s="891"/>
      <c r="M963" s="833"/>
      <c r="N963" s="833"/>
      <c r="O963" s="833"/>
      <c r="P963" s="834"/>
    </row>
    <row r="964" spans="1:16" s="1" customFormat="1" ht="13.5" customHeight="1" x14ac:dyDescent="0.2">
      <c r="A964" s="999">
        <v>2</v>
      </c>
      <c r="B964" s="1002">
        <v>2</v>
      </c>
      <c r="C964" s="938">
        <v>9</v>
      </c>
      <c r="D964" s="1006" t="s">
        <v>422</v>
      </c>
      <c r="E964" s="1009" t="s">
        <v>399</v>
      </c>
      <c r="F964" s="609" t="s">
        <v>415</v>
      </c>
      <c r="G964" s="248" t="s">
        <v>73</v>
      </c>
      <c r="H964" s="861">
        <f>SUM(I964,K964)</f>
        <v>210</v>
      </c>
      <c r="I964" s="850">
        <v>210</v>
      </c>
      <c r="J964" s="850"/>
      <c r="K964" s="851"/>
      <c r="L964" s="1684" t="s">
        <v>789</v>
      </c>
      <c r="M964" s="960" t="s">
        <v>790</v>
      </c>
      <c r="N964" s="960">
        <v>260</v>
      </c>
      <c r="O964" s="960" t="s">
        <v>776</v>
      </c>
      <c r="P964" s="935" t="s">
        <v>718</v>
      </c>
    </row>
    <row r="965" spans="1:16" s="1" customFormat="1" ht="13.5" customHeight="1" thickBot="1" x14ac:dyDescent="0.25">
      <c r="A965" s="1000"/>
      <c r="B965" s="1003"/>
      <c r="C965" s="1005"/>
      <c r="D965" s="1007"/>
      <c r="E965" s="1010"/>
      <c r="F965" s="615" t="s">
        <v>415</v>
      </c>
      <c r="G965" s="460" t="s">
        <v>104</v>
      </c>
      <c r="H965" s="861">
        <f>SUM(I965,K965)</f>
        <v>578</v>
      </c>
      <c r="I965" s="850">
        <v>578</v>
      </c>
      <c r="J965" s="850">
        <v>15</v>
      </c>
      <c r="K965" s="851"/>
      <c r="L965" s="1685"/>
      <c r="M965" s="960"/>
      <c r="N965" s="960"/>
      <c r="O965" s="960"/>
      <c r="P965" s="935"/>
    </row>
    <row r="966" spans="1:16" s="1" customFormat="1" ht="20.25" customHeight="1" thickBot="1" x14ac:dyDescent="0.25">
      <c r="A966" s="1001"/>
      <c r="B966" s="1004"/>
      <c r="C966" s="939"/>
      <c r="D966" s="1008"/>
      <c r="E966" s="1011"/>
      <c r="F966" s="1012" t="s">
        <v>48</v>
      </c>
      <c r="G966" s="1013"/>
      <c r="H966" s="846">
        <f t="shared" ref="H966:K966" si="341">H964+H965</f>
        <v>788</v>
      </c>
      <c r="I966" s="847">
        <f t="shared" si="341"/>
        <v>788</v>
      </c>
      <c r="J966" s="847">
        <f t="shared" si="341"/>
        <v>15</v>
      </c>
      <c r="K966" s="848">
        <f t="shared" si="341"/>
        <v>0</v>
      </c>
      <c r="L966" s="1686"/>
      <c r="M966" s="960"/>
      <c r="N966" s="960"/>
      <c r="O966" s="960"/>
      <c r="P966" s="935"/>
    </row>
    <row r="967" spans="1:16" s="1" customFormat="1" ht="21" hidden="1" customHeight="1" x14ac:dyDescent="0.2">
      <c r="A967" s="999">
        <v>2</v>
      </c>
      <c r="B967" s="1002">
        <v>2</v>
      </c>
      <c r="C967" s="938">
        <v>10</v>
      </c>
      <c r="D967" s="1258" t="s">
        <v>423</v>
      </c>
      <c r="E967" s="1263" t="s">
        <v>187</v>
      </c>
      <c r="F967" s="180" t="s">
        <v>420</v>
      </c>
      <c r="G967" s="183" t="s">
        <v>73</v>
      </c>
      <c r="H967" s="863">
        <f>I967+K967</f>
        <v>0</v>
      </c>
      <c r="I967" s="865"/>
      <c r="J967" s="865"/>
      <c r="K967" s="862"/>
      <c r="L967" s="888"/>
      <c r="M967" s="829"/>
      <c r="N967" s="829"/>
      <c r="O967" s="829"/>
      <c r="P967" s="830"/>
    </row>
    <row r="968" spans="1:16" s="1" customFormat="1" ht="0.75" hidden="1" customHeight="1" thickBot="1" x14ac:dyDescent="0.25">
      <c r="A968" s="1001"/>
      <c r="B968" s="1004"/>
      <c r="C968" s="939"/>
      <c r="D968" s="1221"/>
      <c r="E968" s="1223"/>
      <c r="F968" s="1012" t="s">
        <v>48</v>
      </c>
      <c r="G968" s="1013"/>
      <c r="H968" s="846">
        <f t="shared" ref="H968:K968" si="342">H967</f>
        <v>0</v>
      </c>
      <c r="I968" s="847">
        <f t="shared" si="342"/>
        <v>0</v>
      </c>
      <c r="J968" s="847">
        <f t="shared" si="342"/>
        <v>0</v>
      </c>
      <c r="K968" s="848">
        <f t="shared" si="342"/>
        <v>0</v>
      </c>
      <c r="L968" s="888"/>
      <c r="M968" s="829"/>
      <c r="N968" s="829"/>
      <c r="O968" s="829"/>
      <c r="P968" s="830"/>
    </row>
    <row r="969" spans="1:16" s="1" customFormat="1" ht="12.75" hidden="1" customHeight="1" x14ac:dyDescent="0.2">
      <c r="A969" s="999">
        <v>2</v>
      </c>
      <c r="B969" s="1002">
        <v>2</v>
      </c>
      <c r="C969" s="938">
        <v>11</v>
      </c>
      <c r="D969" s="1246" t="s">
        <v>424</v>
      </c>
      <c r="E969" s="1009" t="s">
        <v>592</v>
      </c>
      <c r="F969" s="621" t="s">
        <v>425</v>
      </c>
      <c r="G969" s="248" t="s">
        <v>73</v>
      </c>
      <c r="H969" s="861">
        <f>SUM(I969+K969)</f>
        <v>0</v>
      </c>
      <c r="I969" s="843"/>
      <c r="J969" s="850"/>
      <c r="K969" s="884"/>
      <c r="L969" s="888"/>
      <c r="M969" s="829"/>
      <c r="N969" s="829"/>
      <c r="O969" s="829"/>
      <c r="P969" s="830"/>
    </row>
    <row r="970" spans="1:16" s="1" customFormat="1" ht="12" hidden="1" customHeight="1" x14ac:dyDescent="0.2">
      <c r="A970" s="1000"/>
      <c r="B970" s="1003"/>
      <c r="C970" s="1005"/>
      <c r="D970" s="1256"/>
      <c r="E970" s="1010"/>
      <c r="F970" s="67" t="s">
        <v>425</v>
      </c>
      <c r="G970" s="368" t="s">
        <v>106</v>
      </c>
      <c r="H970" s="861">
        <f>SUM(I970+K970)</f>
        <v>0</v>
      </c>
      <c r="I970" s="850"/>
      <c r="J970" s="850"/>
      <c r="K970" s="884"/>
      <c r="L970" s="888"/>
      <c r="M970" s="829"/>
      <c r="N970" s="829"/>
      <c r="O970" s="829"/>
      <c r="P970" s="830"/>
    </row>
    <row r="971" spans="1:16" s="1" customFormat="1" ht="13.5" hidden="1" customHeight="1" x14ac:dyDescent="0.2">
      <c r="A971" s="1000"/>
      <c r="B971" s="1003"/>
      <c r="C971" s="1005"/>
      <c r="D971" s="1256"/>
      <c r="E971" s="1010"/>
      <c r="F971" s="639" t="s">
        <v>426</v>
      </c>
      <c r="G971" s="350" t="s">
        <v>104</v>
      </c>
      <c r="H971" s="852">
        <f>SUM(I971+K971)</f>
        <v>0</v>
      </c>
      <c r="I971" s="850"/>
      <c r="J971" s="850"/>
      <c r="K971" s="851"/>
      <c r="L971" s="888"/>
      <c r="M971" s="829"/>
      <c r="N971" s="829"/>
      <c r="O971" s="829"/>
      <c r="P971" s="830"/>
    </row>
    <row r="972" spans="1:16" s="1" customFormat="1" ht="14.25" hidden="1" customHeight="1" x14ac:dyDescent="0.2">
      <c r="A972" s="1001"/>
      <c r="B972" s="1004"/>
      <c r="C972" s="939"/>
      <c r="D972" s="1247"/>
      <c r="E972" s="1011"/>
      <c r="F972" s="1327" t="s">
        <v>48</v>
      </c>
      <c r="G972" s="1328"/>
      <c r="H972" s="846">
        <f t="shared" ref="H972:K972" si="343">H969+H970+H971</f>
        <v>0</v>
      </c>
      <c r="I972" s="847">
        <f t="shared" si="343"/>
        <v>0</v>
      </c>
      <c r="J972" s="847">
        <f t="shared" si="343"/>
        <v>0</v>
      </c>
      <c r="K972" s="848">
        <f t="shared" si="343"/>
        <v>0</v>
      </c>
      <c r="L972" s="888"/>
      <c r="M972" s="829"/>
      <c r="N972" s="829"/>
      <c r="O972" s="829"/>
      <c r="P972" s="830"/>
    </row>
    <row r="973" spans="1:16" s="1" customFormat="1" ht="15.75" hidden="1" customHeight="1" x14ac:dyDescent="0.2">
      <c r="A973" s="999">
        <v>2</v>
      </c>
      <c r="B973" s="1002">
        <v>2</v>
      </c>
      <c r="C973" s="938">
        <v>12</v>
      </c>
      <c r="D973" s="1014" t="s">
        <v>618</v>
      </c>
      <c r="E973" s="1324" t="s">
        <v>545</v>
      </c>
      <c r="F973" s="624" t="s">
        <v>426</v>
      </c>
      <c r="G973" s="369" t="s">
        <v>104</v>
      </c>
      <c r="H973" s="881">
        <f>SUM(I973+K973)</f>
        <v>0</v>
      </c>
      <c r="I973" s="879"/>
      <c r="J973" s="850"/>
      <c r="K973" s="882"/>
      <c r="L973" s="888"/>
      <c r="M973" s="829"/>
      <c r="N973" s="829"/>
      <c r="O973" s="829"/>
      <c r="P973" s="830"/>
    </row>
    <row r="974" spans="1:16" s="1" customFormat="1" ht="14.25" hidden="1" customHeight="1" x14ac:dyDescent="0.2">
      <c r="A974" s="1000"/>
      <c r="B974" s="1003"/>
      <c r="C974" s="1005"/>
      <c r="D974" s="1015"/>
      <c r="E974" s="1325"/>
      <c r="F974" s="624" t="s">
        <v>426</v>
      </c>
      <c r="G974" s="370" t="s">
        <v>73</v>
      </c>
      <c r="H974" s="881">
        <f>SUM(I974+K974)</f>
        <v>0</v>
      </c>
      <c r="I974" s="879"/>
      <c r="J974" s="879"/>
      <c r="K974" s="885"/>
      <c r="L974" s="888"/>
      <c r="M974" s="829"/>
      <c r="N974" s="829"/>
      <c r="O974" s="829"/>
      <c r="P974" s="830"/>
    </row>
    <row r="975" spans="1:16" s="1" customFormat="1" ht="15" hidden="1" customHeight="1" x14ac:dyDescent="0.2">
      <c r="A975" s="1000"/>
      <c r="B975" s="1003"/>
      <c r="C975" s="1005"/>
      <c r="D975" s="1015"/>
      <c r="E975" s="1325"/>
      <c r="F975" s="624" t="s">
        <v>426</v>
      </c>
      <c r="G975" s="369" t="s">
        <v>124</v>
      </c>
      <c r="H975" s="881">
        <f>I975+K975</f>
        <v>0</v>
      </c>
      <c r="I975" s="879"/>
      <c r="J975" s="879"/>
      <c r="K975" s="885"/>
      <c r="L975" s="888"/>
      <c r="M975" s="829"/>
      <c r="N975" s="829"/>
      <c r="O975" s="829"/>
      <c r="P975" s="830"/>
    </row>
    <row r="976" spans="1:16" s="1" customFormat="1" ht="15" hidden="1" customHeight="1" x14ac:dyDescent="0.2">
      <c r="A976" s="1000"/>
      <c r="B976" s="1003"/>
      <c r="C976" s="1005"/>
      <c r="D976" s="1015"/>
      <c r="E976" s="1325"/>
      <c r="F976" s="635" t="s">
        <v>426</v>
      </c>
      <c r="G976" s="369" t="s">
        <v>573</v>
      </c>
      <c r="H976" s="881">
        <f>I976+K976</f>
        <v>0</v>
      </c>
      <c r="I976" s="879"/>
      <c r="J976" s="879"/>
      <c r="K976" s="882"/>
      <c r="L976" s="888"/>
      <c r="M976" s="829"/>
      <c r="N976" s="829"/>
      <c r="O976" s="829"/>
      <c r="P976" s="830"/>
    </row>
    <row r="977" spans="1:16" s="1" customFormat="1" ht="14.25" hidden="1" customHeight="1" x14ac:dyDescent="0.2">
      <c r="A977" s="1000"/>
      <c r="B977" s="1003"/>
      <c r="C977" s="1005"/>
      <c r="D977" s="1015"/>
      <c r="E977" s="1325"/>
      <c r="F977" s="624" t="s">
        <v>426</v>
      </c>
      <c r="G977" s="399" t="s">
        <v>74</v>
      </c>
      <c r="H977" s="881">
        <f>I977+K977</f>
        <v>0</v>
      </c>
      <c r="I977" s="879"/>
      <c r="J977" s="879"/>
      <c r="K977" s="882"/>
      <c r="L977" s="888"/>
      <c r="M977" s="829"/>
      <c r="N977" s="829"/>
      <c r="O977" s="829"/>
      <c r="P977" s="830"/>
    </row>
    <row r="978" spans="1:16" s="1" customFormat="1" ht="13.5" hidden="1" customHeight="1" thickBot="1" x14ac:dyDescent="0.25">
      <c r="A978" s="1001"/>
      <c r="B978" s="1004"/>
      <c r="C978" s="939"/>
      <c r="D978" s="1016"/>
      <c r="E978" s="1326"/>
      <c r="F978" s="1319" t="s">
        <v>48</v>
      </c>
      <c r="G978" s="1320"/>
      <c r="H978" s="867">
        <f t="shared" ref="H978:K978" si="344">H973+H975+H974+H976+H977</f>
        <v>0</v>
      </c>
      <c r="I978" s="868">
        <f>I973+I975+I974+I976+I977</f>
        <v>0</v>
      </c>
      <c r="J978" s="868">
        <f t="shared" si="344"/>
        <v>0</v>
      </c>
      <c r="K978" s="871">
        <f t="shared" si="344"/>
        <v>0</v>
      </c>
      <c r="L978" s="888"/>
      <c r="M978" s="829"/>
      <c r="N978" s="829"/>
      <c r="O978" s="829"/>
      <c r="P978" s="830"/>
    </row>
    <row r="979" spans="1:16" s="1" customFormat="1" ht="14.25" hidden="1" customHeight="1" thickBot="1" x14ac:dyDescent="0.25">
      <c r="A979" s="999">
        <v>2</v>
      </c>
      <c r="B979" s="1002">
        <v>2</v>
      </c>
      <c r="C979" s="938">
        <v>13</v>
      </c>
      <c r="D979" s="1006" t="s">
        <v>427</v>
      </c>
      <c r="E979" s="1009" t="s">
        <v>428</v>
      </c>
      <c r="F979" s="609" t="s">
        <v>364</v>
      </c>
      <c r="G979" s="14" t="s">
        <v>73</v>
      </c>
      <c r="H979" s="861">
        <f>SUM(I979+K979)</f>
        <v>0</v>
      </c>
      <c r="I979" s="850"/>
      <c r="J979" s="850"/>
      <c r="K979" s="851"/>
      <c r="L979" s="888"/>
      <c r="M979" s="829"/>
      <c r="N979" s="829"/>
      <c r="O979" s="829"/>
      <c r="P979" s="830"/>
    </row>
    <row r="980" spans="1:16" s="1" customFormat="1" ht="18" hidden="1" customHeight="1" thickBot="1" x14ac:dyDescent="0.25">
      <c r="A980" s="1000"/>
      <c r="B980" s="1003"/>
      <c r="C980" s="1005"/>
      <c r="D980" s="1007"/>
      <c r="E980" s="1010"/>
      <c r="F980" s="609" t="s">
        <v>364</v>
      </c>
      <c r="G980" s="14" t="s">
        <v>104</v>
      </c>
      <c r="H980" s="881">
        <f>SUM(I980+K980)</f>
        <v>0</v>
      </c>
      <c r="I980" s="879"/>
      <c r="J980" s="879"/>
      <c r="K980" s="851"/>
      <c r="L980" s="888"/>
      <c r="M980" s="829"/>
      <c r="N980" s="829"/>
      <c r="O980" s="829"/>
      <c r="P980" s="830"/>
    </row>
    <row r="981" spans="1:16" s="1" customFormat="1" ht="13.5" hidden="1" customHeight="1" thickBot="1" x14ac:dyDescent="0.25">
      <c r="A981" s="1000"/>
      <c r="B981" s="1003"/>
      <c r="C981" s="1005"/>
      <c r="D981" s="1007"/>
      <c r="E981" s="1010"/>
      <c r="F981" s="609" t="s">
        <v>364</v>
      </c>
      <c r="G981" s="14" t="s">
        <v>74</v>
      </c>
      <c r="H981" s="861">
        <f>SUM(I981+K981)</f>
        <v>0</v>
      </c>
      <c r="I981" s="850"/>
      <c r="J981" s="850"/>
      <c r="K981" s="851"/>
      <c r="L981" s="888"/>
      <c r="M981" s="829"/>
      <c r="N981" s="829"/>
      <c r="O981" s="829"/>
      <c r="P981" s="830"/>
    </row>
    <row r="982" spans="1:16" s="1" customFormat="1" ht="13.5" hidden="1" customHeight="1" x14ac:dyDescent="0.2">
      <c r="A982" s="1000"/>
      <c r="B982" s="1003"/>
      <c r="C982" s="1005"/>
      <c r="D982" s="1007"/>
      <c r="E982" s="1010"/>
      <c r="F982" s="609" t="s">
        <v>364</v>
      </c>
      <c r="G982" s="369" t="s">
        <v>573</v>
      </c>
      <c r="H982" s="861">
        <f>SUM(I982+K982)</f>
        <v>0</v>
      </c>
      <c r="I982" s="850"/>
      <c r="J982" s="850"/>
      <c r="K982" s="851"/>
      <c r="L982" s="888"/>
      <c r="M982" s="829"/>
      <c r="N982" s="829"/>
      <c r="O982" s="829"/>
      <c r="P982" s="830"/>
    </row>
    <row r="983" spans="1:16" s="1" customFormat="1" ht="12.75" hidden="1" customHeight="1" thickBot="1" x14ac:dyDescent="0.25">
      <c r="A983" s="1000"/>
      <c r="B983" s="1003"/>
      <c r="C983" s="1005"/>
      <c r="D983" s="1007"/>
      <c r="E983" s="1010"/>
      <c r="F983" s="615" t="s">
        <v>364</v>
      </c>
      <c r="G983" s="460" t="s">
        <v>124</v>
      </c>
      <c r="H983" s="861">
        <f>SUM(I983+K983)</f>
        <v>0</v>
      </c>
      <c r="I983" s="850"/>
      <c r="J983" s="850"/>
      <c r="K983" s="851"/>
      <c r="L983" s="888"/>
      <c r="M983" s="829"/>
      <c r="N983" s="829"/>
      <c r="O983" s="829"/>
      <c r="P983" s="830"/>
    </row>
    <row r="984" spans="1:16" s="1" customFormat="1" ht="12.75" hidden="1" customHeight="1" thickBot="1" x14ac:dyDescent="0.25">
      <c r="A984" s="1001"/>
      <c r="B984" s="1004"/>
      <c r="C984" s="939"/>
      <c r="D984" s="1008"/>
      <c r="E984" s="1011"/>
      <c r="F984" s="1012" t="s">
        <v>48</v>
      </c>
      <c r="G984" s="1013"/>
      <c r="H984" s="842">
        <f>H979+H980+H983+H981+H982</f>
        <v>0</v>
      </c>
      <c r="I984" s="847">
        <f>I979+I980+I983+I981+I982</f>
        <v>0</v>
      </c>
      <c r="J984" s="847">
        <f t="shared" ref="J984:K984" si="345">J979+J980+J983+J981+J982</f>
        <v>0</v>
      </c>
      <c r="K984" s="848">
        <f t="shared" si="345"/>
        <v>0</v>
      </c>
      <c r="L984" s="888"/>
      <c r="M984" s="829"/>
      <c r="N984" s="829"/>
      <c r="O984" s="829"/>
      <c r="P984" s="830"/>
    </row>
    <row r="985" spans="1:16" s="1" customFormat="1" ht="12.75" hidden="1" customHeight="1" x14ac:dyDescent="0.2">
      <c r="A985" s="999">
        <v>2</v>
      </c>
      <c r="B985" s="1002">
        <v>2</v>
      </c>
      <c r="C985" s="938">
        <v>14</v>
      </c>
      <c r="D985" s="1246" t="s">
        <v>570</v>
      </c>
      <c r="E985" s="1322" t="s">
        <v>399</v>
      </c>
      <c r="F985" s="615" t="s">
        <v>364</v>
      </c>
      <c r="G985" s="16" t="s">
        <v>73</v>
      </c>
      <c r="H985" s="849">
        <f>SUM(I985,K985)</f>
        <v>0</v>
      </c>
      <c r="I985" s="845"/>
      <c r="J985" s="845"/>
      <c r="K985" s="883"/>
      <c r="L985" s="888"/>
      <c r="M985" s="829"/>
      <c r="N985" s="829"/>
      <c r="O985" s="829"/>
      <c r="P985" s="830"/>
    </row>
    <row r="986" spans="1:16" s="1" customFormat="1" ht="12.75" hidden="1" customHeight="1" x14ac:dyDescent="0.2">
      <c r="A986" s="1001"/>
      <c r="B986" s="1004"/>
      <c r="C986" s="939"/>
      <c r="D986" s="1247"/>
      <c r="E986" s="1323"/>
      <c r="F986" s="1012" t="s">
        <v>48</v>
      </c>
      <c r="G986" s="1013"/>
      <c r="H986" s="872">
        <f t="shared" ref="H986:K986" si="346">H985</f>
        <v>0</v>
      </c>
      <c r="I986" s="873">
        <f t="shared" si="346"/>
        <v>0</v>
      </c>
      <c r="J986" s="873">
        <f t="shared" si="346"/>
        <v>0</v>
      </c>
      <c r="K986" s="874">
        <f t="shared" si="346"/>
        <v>0</v>
      </c>
      <c r="L986" s="888"/>
      <c r="M986" s="829"/>
      <c r="N986" s="829"/>
      <c r="O986" s="829"/>
      <c r="P986" s="830"/>
    </row>
    <row r="987" spans="1:16" s="1" customFormat="1" ht="12.75" hidden="1" customHeight="1" x14ac:dyDescent="0.2">
      <c r="A987" s="999">
        <v>2</v>
      </c>
      <c r="B987" s="1002">
        <v>2</v>
      </c>
      <c r="C987" s="938">
        <v>15</v>
      </c>
      <c r="D987" s="1199" t="s">
        <v>507</v>
      </c>
      <c r="E987" s="1009" t="s">
        <v>399</v>
      </c>
      <c r="F987" s="616" t="s">
        <v>364</v>
      </c>
      <c r="G987" s="78" t="s">
        <v>73</v>
      </c>
      <c r="H987" s="849">
        <f>SUM(I987,K987)</f>
        <v>0</v>
      </c>
      <c r="I987" s="845"/>
      <c r="J987" s="845"/>
      <c r="K987" s="883"/>
      <c r="L987" s="888"/>
      <c r="M987" s="829"/>
      <c r="N987" s="829"/>
      <c r="O987" s="829"/>
      <c r="P987" s="830"/>
    </row>
    <row r="988" spans="1:16" s="1" customFormat="1" ht="12.75" hidden="1" customHeight="1" x14ac:dyDescent="0.2">
      <c r="A988" s="1000"/>
      <c r="B988" s="1003"/>
      <c r="C988" s="1005"/>
      <c r="D988" s="1295"/>
      <c r="E988" s="1010"/>
      <c r="F988" s="615" t="s">
        <v>364</v>
      </c>
      <c r="G988" s="371" t="s">
        <v>124</v>
      </c>
      <c r="H988" s="849">
        <f>SUM(I988,K988)</f>
        <v>0</v>
      </c>
      <c r="I988" s="845">
        <v>0</v>
      </c>
      <c r="J988" s="845"/>
      <c r="K988" s="883"/>
      <c r="L988" s="888"/>
      <c r="M988" s="829"/>
      <c r="N988" s="829"/>
      <c r="O988" s="829"/>
      <c r="P988" s="830"/>
    </row>
    <row r="989" spans="1:16" s="1" customFormat="1" ht="15" hidden="1" customHeight="1" x14ac:dyDescent="0.2">
      <c r="A989" s="1001"/>
      <c r="B989" s="1004"/>
      <c r="C989" s="939"/>
      <c r="D989" s="1200"/>
      <c r="E989" s="1011"/>
      <c r="F989" s="1012" t="s">
        <v>48</v>
      </c>
      <c r="G989" s="1013"/>
      <c r="H989" s="842">
        <f t="shared" ref="H989:K989" si="347">H987+H988</f>
        <v>0</v>
      </c>
      <c r="I989" s="847">
        <f t="shared" si="347"/>
        <v>0</v>
      </c>
      <c r="J989" s="847">
        <f t="shared" si="347"/>
        <v>0</v>
      </c>
      <c r="K989" s="848">
        <f t="shared" si="347"/>
        <v>0</v>
      </c>
      <c r="L989" s="888"/>
      <c r="M989" s="829"/>
      <c r="N989" s="829"/>
      <c r="O989" s="829"/>
      <c r="P989" s="830"/>
    </row>
    <row r="990" spans="1:16" s="1" customFormat="1" ht="7.5" hidden="1" customHeight="1" x14ac:dyDescent="0.2">
      <c r="A990" s="999">
        <v>2</v>
      </c>
      <c r="B990" s="1002">
        <v>2</v>
      </c>
      <c r="C990" s="938">
        <v>16</v>
      </c>
      <c r="D990" s="1258" t="s">
        <v>429</v>
      </c>
      <c r="E990" s="1263" t="s">
        <v>269</v>
      </c>
      <c r="F990" s="438" t="s">
        <v>403</v>
      </c>
      <c r="G990" s="354" t="s">
        <v>73</v>
      </c>
      <c r="H990" s="863">
        <f>SUM(I990,K990)</f>
        <v>0</v>
      </c>
      <c r="I990" s="864">
        <v>0</v>
      </c>
      <c r="J990" s="864"/>
      <c r="K990" s="862"/>
      <c r="L990" s="888"/>
      <c r="M990" s="829"/>
      <c r="N990" s="829"/>
      <c r="O990" s="829"/>
      <c r="P990" s="830"/>
    </row>
    <row r="991" spans="1:16" s="1" customFormat="1" ht="12" hidden="1" customHeight="1" x14ac:dyDescent="0.2">
      <c r="A991" s="1000"/>
      <c r="B991" s="1003"/>
      <c r="C991" s="1005"/>
      <c r="D991" s="1220"/>
      <c r="E991" s="1222"/>
      <c r="F991" s="180" t="s">
        <v>403</v>
      </c>
      <c r="G991" s="183" t="s">
        <v>74</v>
      </c>
      <c r="H991" s="863">
        <f>SUM(I991,K991)</f>
        <v>0</v>
      </c>
      <c r="I991" s="864">
        <v>0</v>
      </c>
      <c r="J991" s="864"/>
      <c r="K991" s="862"/>
      <c r="L991" s="888"/>
      <c r="M991" s="829"/>
      <c r="N991" s="829"/>
      <c r="O991" s="829"/>
      <c r="P991" s="830"/>
    </row>
    <row r="992" spans="1:16" s="6" customFormat="1" ht="20.25" hidden="1" customHeight="1" x14ac:dyDescent="0.2">
      <c r="A992" s="1001"/>
      <c r="B992" s="1004"/>
      <c r="C992" s="939"/>
      <c r="D992" s="1221"/>
      <c r="E992" s="1223"/>
      <c r="F992" s="1012" t="s">
        <v>48</v>
      </c>
      <c r="G992" s="1013"/>
      <c r="H992" s="842">
        <f t="shared" ref="H992:K992" si="348">H990+H991</f>
        <v>0</v>
      </c>
      <c r="I992" s="847">
        <f t="shared" si="348"/>
        <v>0</v>
      </c>
      <c r="J992" s="847">
        <f t="shared" si="348"/>
        <v>0</v>
      </c>
      <c r="K992" s="848">
        <f t="shared" si="348"/>
        <v>0</v>
      </c>
      <c r="L992" s="892"/>
      <c r="M992" s="835"/>
      <c r="N992" s="835"/>
      <c r="O992" s="835"/>
      <c r="P992" s="836"/>
    </row>
    <row r="993" spans="1:16" s="6" customFormat="1" ht="10.5" hidden="1" customHeight="1" x14ac:dyDescent="0.2">
      <c r="A993" s="999">
        <v>2</v>
      </c>
      <c r="B993" s="1002">
        <v>2</v>
      </c>
      <c r="C993" s="938">
        <v>17</v>
      </c>
      <c r="D993" s="1258" t="s">
        <v>430</v>
      </c>
      <c r="E993" s="1263" t="s">
        <v>461</v>
      </c>
      <c r="F993" s="180" t="s">
        <v>397</v>
      </c>
      <c r="G993" s="183" t="s">
        <v>73</v>
      </c>
      <c r="H993" s="863">
        <f>SUM(I993,K993)</f>
        <v>0</v>
      </c>
      <c r="I993" s="864">
        <v>0</v>
      </c>
      <c r="J993" s="864"/>
      <c r="K993" s="862"/>
      <c r="L993" s="892"/>
      <c r="M993" s="835"/>
      <c r="N993" s="835"/>
      <c r="O993" s="835"/>
      <c r="P993" s="836"/>
    </row>
    <row r="994" spans="1:16" s="1" customFormat="1" ht="17.25" hidden="1" customHeight="1" x14ac:dyDescent="0.2">
      <c r="A994" s="1001"/>
      <c r="B994" s="1004"/>
      <c r="C994" s="939"/>
      <c r="D994" s="1221"/>
      <c r="E994" s="1223"/>
      <c r="F994" s="1012" t="s">
        <v>48</v>
      </c>
      <c r="G994" s="1013"/>
      <c r="H994" s="872">
        <f t="shared" ref="H994:K994" si="349">H993</f>
        <v>0</v>
      </c>
      <c r="I994" s="847">
        <f t="shared" si="349"/>
        <v>0</v>
      </c>
      <c r="J994" s="847">
        <f t="shared" si="349"/>
        <v>0</v>
      </c>
      <c r="K994" s="848">
        <f t="shared" si="349"/>
        <v>0</v>
      </c>
      <c r="L994" s="888"/>
      <c r="M994" s="829"/>
      <c r="N994" s="829"/>
      <c r="O994" s="829"/>
      <c r="P994" s="830"/>
    </row>
    <row r="995" spans="1:16" s="1" customFormat="1" ht="8.25" hidden="1" customHeight="1" x14ac:dyDescent="0.2">
      <c r="A995" s="999">
        <v>2</v>
      </c>
      <c r="B995" s="1002">
        <v>2</v>
      </c>
      <c r="C995" s="938">
        <v>18</v>
      </c>
      <c r="D995" s="1258" t="s">
        <v>431</v>
      </c>
      <c r="E995" s="1263" t="s">
        <v>96</v>
      </c>
      <c r="F995" s="180" t="s">
        <v>364</v>
      </c>
      <c r="G995" s="183" t="s">
        <v>73</v>
      </c>
      <c r="H995" s="863">
        <f>SUM(I995,K995)</f>
        <v>0</v>
      </c>
      <c r="I995" s="864">
        <v>0</v>
      </c>
      <c r="J995" s="864"/>
      <c r="K995" s="862"/>
      <c r="L995" s="888"/>
      <c r="M995" s="829"/>
      <c r="N995" s="829"/>
      <c r="O995" s="829"/>
      <c r="P995" s="830"/>
    </row>
    <row r="996" spans="1:16" s="1" customFormat="1" ht="18" hidden="1" customHeight="1" x14ac:dyDescent="0.2">
      <c r="A996" s="1001"/>
      <c r="B996" s="1004"/>
      <c r="C996" s="939"/>
      <c r="D996" s="1221"/>
      <c r="E996" s="1223"/>
      <c r="F996" s="1012" t="s">
        <v>48</v>
      </c>
      <c r="G996" s="1013"/>
      <c r="H996" s="872">
        <f t="shared" ref="H996:K996" si="350">H995</f>
        <v>0</v>
      </c>
      <c r="I996" s="847">
        <f t="shared" si="350"/>
        <v>0</v>
      </c>
      <c r="J996" s="847">
        <f t="shared" si="350"/>
        <v>0</v>
      </c>
      <c r="K996" s="848">
        <f t="shared" si="350"/>
        <v>0</v>
      </c>
      <c r="L996" s="888"/>
      <c r="M996" s="829"/>
      <c r="N996" s="829"/>
      <c r="O996" s="829"/>
      <c r="P996" s="830"/>
    </row>
    <row r="997" spans="1:16" s="1" customFormat="1" ht="15.75" hidden="1" customHeight="1" x14ac:dyDescent="0.2">
      <c r="A997" s="999">
        <v>2</v>
      </c>
      <c r="B997" s="1002">
        <v>2</v>
      </c>
      <c r="C997" s="938">
        <v>19</v>
      </c>
      <c r="D997" s="1014" t="s">
        <v>612</v>
      </c>
      <c r="E997" s="1250" t="s">
        <v>491</v>
      </c>
      <c r="F997" s="206" t="s">
        <v>364</v>
      </c>
      <c r="G997" s="218" t="s">
        <v>73</v>
      </c>
      <c r="H997" s="881">
        <f>I997+K997</f>
        <v>0</v>
      </c>
      <c r="I997" s="879"/>
      <c r="J997" s="879"/>
      <c r="K997" s="885"/>
      <c r="L997" s="888"/>
      <c r="M997" s="829"/>
      <c r="N997" s="829"/>
      <c r="O997" s="829"/>
      <c r="P997" s="830"/>
    </row>
    <row r="998" spans="1:16" s="1" customFormat="1" ht="12.75" hidden="1" customHeight="1" x14ac:dyDescent="0.2">
      <c r="A998" s="1000"/>
      <c r="B998" s="1003"/>
      <c r="C998" s="1005"/>
      <c r="D998" s="1015"/>
      <c r="E998" s="1321"/>
      <c r="F998" s="615" t="s">
        <v>364</v>
      </c>
      <c r="G998" s="460" t="s">
        <v>124</v>
      </c>
      <c r="H998" s="849">
        <f>I998+K998</f>
        <v>0</v>
      </c>
      <c r="I998" s="845"/>
      <c r="J998" s="845"/>
      <c r="K998" s="886"/>
      <c r="L998" s="888"/>
      <c r="M998" s="829"/>
      <c r="N998" s="829"/>
      <c r="O998" s="829"/>
      <c r="P998" s="830"/>
    </row>
    <row r="999" spans="1:16" s="1" customFormat="1" ht="14.25" hidden="1" customHeight="1" thickBot="1" x14ac:dyDescent="0.25">
      <c r="A999" s="1001"/>
      <c r="B999" s="1004"/>
      <c r="C999" s="939"/>
      <c r="D999" s="1016"/>
      <c r="E999" s="1251"/>
      <c r="F999" s="1012" t="s">
        <v>48</v>
      </c>
      <c r="G999" s="1013"/>
      <c r="H999" s="842">
        <f t="shared" ref="H999:K999" si="351">H997+H998</f>
        <v>0</v>
      </c>
      <c r="I999" s="847">
        <f t="shared" si="351"/>
        <v>0</v>
      </c>
      <c r="J999" s="847">
        <f t="shared" si="351"/>
        <v>0</v>
      </c>
      <c r="K999" s="848">
        <f t="shared" si="351"/>
        <v>0</v>
      </c>
      <c r="L999" s="888"/>
      <c r="M999" s="829"/>
      <c r="N999" s="829"/>
      <c r="O999" s="829"/>
      <c r="P999" s="830"/>
    </row>
    <row r="1000" spans="1:16" s="1" customFormat="1" ht="12.75" hidden="1" customHeight="1" x14ac:dyDescent="0.2">
      <c r="A1000" s="999">
        <v>2</v>
      </c>
      <c r="B1000" s="1002">
        <v>2</v>
      </c>
      <c r="C1000" s="938">
        <v>20</v>
      </c>
      <c r="D1000" s="1199" t="s">
        <v>432</v>
      </c>
      <c r="E1000" s="1250" t="s">
        <v>428</v>
      </c>
      <c r="F1000" s="635" t="s">
        <v>364</v>
      </c>
      <c r="G1000" s="515" t="s">
        <v>106</v>
      </c>
      <c r="H1000" s="881">
        <f>I1000+K1000</f>
        <v>0</v>
      </c>
      <c r="I1000" s="879"/>
      <c r="J1000" s="879"/>
      <c r="K1000" s="885"/>
      <c r="L1000" s="888"/>
      <c r="M1000" s="829"/>
      <c r="N1000" s="829"/>
      <c r="O1000" s="829"/>
      <c r="P1000" s="830"/>
    </row>
    <row r="1001" spans="1:16" ht="10.5" hidden="1" customHeight="1" x14ac:dyDescent="0.2">
      <c r="A1001" s="1001"/>
      <c r="B1001" s="1004"/>
      <c r="C1001" s="939"/>
      <c r="D1001" s="1200"/>
      <c r="E1001" s="1251"/>
      <c r="F1001" s="1319" t="s">
        <v>48</v>
      </c>
      <c r="G1001" s="1320"/>
      <c r="H1001" s="869">
        <f t="shared" ref="H1001:K1001" si="352">H1000</f>
        <v>0</v>
      </c>
      <c r="I1001" s="879">
        <f t="shared" si="352"/>
        <v>0</v>
      </c>
      <c r="J1001" s="879">
        <f t="shared" si="352"/>
        <v>0</v>
      </c>
      <c r="K1001" s="882">
        <f t="shared" si="352"/>
        <v>0</v>
      </c>
      <c r="L1001" s="840"/>
      <c r="M1001" s="827"/>
      <c r="N1001" s="827"/>
      <c r="O1001" s="827"/>
      <c r="P1001" s="831"/>
    </row>
    <row r="1002" spans="1:16" ht="12.75" hidden="1" customHeight="1" x14ac:dyDescent="0.2">
      <c r="A1002" s="999">
        <v>2</v>
      </c>
      <c r="B1002" s="1002">
        <v>2</v>
      </c>
      <c r="C1002" s="938">
        <v>21</v>
      </c>
      <c r="D1002" s="1258" t="s">
        <v>10</v>
      </c>
      <c r="E1002" s="1263" t="s">
        <v>462</v>
      </c>
      <c r="F1002" s="438" t="s">
        <v>364</v>
      </c>
      <c r="G1002" s="354" t="s">
        <v>73</v>
      </c>
      <c r="H1002" s="863">
        <f>SUM(I1002,K1002)</f>
        <v>0</v>
      </c>
      <c r="I1002" s="864"/>
      <c r="J1002" s="864"/>
      <c r="K1002" s="862"/>
      <c r="L1002" s="840"/>
      <c r="M1002" s="827"/>
      <c r="N1002" s="827"/>
      <c r="O1002" s="827"/>
      <c r="P1002" s="831"/>
    </row>
    <row r="1003" spans="1:16" ht="12.75" hidden="1" customHeight="1" x14ac:dyDescent="0.2">
      <c r="A1003" s="1000"/>
      <c r="B1003" s="1003"/>
      <c r="C1003" s="1005"/>
      <c r="D1003" s="1220"/>
      <c r="E1003" s="1222"/>
      <c r="F1003" s="438" t="s">
        <v>364</v>
      </c>
      <c r="G1003" s="183" t="s">
        <v>74</v>
      </c>
      <c r="H1003" s="863">
        <f>SUM(I1003,K1003)</f>
        <v>0</v>
      </c>
      <c r="I1003" s="864"/>
      <c r="J1003" s="864"/>
      <c r="K1003" s="862"/>
      <c r="L1003" s="840"/>
      <c r="M1003" s="827"/>
      <c r="N1003" s="827"/>
      <c r="O1003" s="827"/>
      <c r="P1003" s="831"/>
    </row>
    <row r="1004" spans="1:16" ht="21" hidden="1" customHeight="1" x14ac:dyDescent="0.2">
      <c r="A1004" s="1001"/>
      <c r="B1004" s="1004"/>
      <c r="C1004" s="939"/>
      <c r="D1004" s="1221"/>
      <c r="E1004" s="1223"/>
      <c r="F1004" s="1012" t="s">
        <v>48</v>
      </c>
      <c r="G1004" s="1013"/>
      <c r="H1004" s="846">
        <f t="shared" ref="H1004:K1004" si="353">H1002+H1003</f>
        <v>0</v>
      </c>
      <c r="I1004" s="847">
        <f t="shared" si="353"/>
        <v>0</v>
      </c>
      <c r="J1004" s="847">
        <f t="shared" si="353"/>
        <v>0</v>
      </c>
      <c r="K1004" s="848">
        <f t="shared" si="353"/>
        <v>0</v>
      </c>
      <c r="L1004" s="840"/>
      <c r="M1004" s="827"/>
      <c r="N1004" s="827"/>
      <c r="O1004" s="827"/>
      <c r="P1004" s="831"/>
    </row>
    <row r="1005" spans="1:16" ht="15.75" hidden="1" customHeight="1" x14ac:dyDescent="0.2">
      <c r="A1005" s="999">
        <v>2</v>
      </c>
      <c r="B1005" s="1002">
        <v>2</v>
      </c>
      <c r="C1005" s="938">
        <v>22</v>
      </c>
      <c r="D1005" s="1246" t="s">
        <v>11</v>
      </c>
      <c r="E1005" s="1009" t="s">
        <v>399</v>
      </c>
      <c r="F1005" s="34" t="s">
        <v>14</v>
      </c>
      <c r="G1005" s="248" t="s">
        <v>73</v>
      </c>
      <c r="H1005" s="849">
        <f>I1005+K1005</f>
        <v>0</v>
      </c>
      <c r="I1005" s="845"/>
      <c r="J1005" s="845"/>
      <c r="K1005" s="886"/>
      <c r="L1005" s="840"/>
      <c r="M1005" s="827"/>
      <c r="N1005" s="827"/>
      <c r="O1005" s="827"/>
      <c r="P1005" s="831"/>
    </row>
    <row r="1006" spans="1:16" ht="18" hidden="1" customHeight="1" x14ac:dyDescent="0.2">
      <c r="A1006" s="1000"/>
      <c r="B1006" s="1003"/>
      <c r="C1006" s="1005"/>
      <c r="D1006" s="1256"/>
      <c r="E1006" s="1010"/>
      <c r="F1006" s="55" t="s">
        <v>14</v>
      </c>
      <c r="G1006" s="36" t="s">
        <v>106</v>
      </c>
      <c r="H1006" s="881">
        <f>I1006+K1006</f>
        <v>0</v>
      </c>
      <c r="I1006" s="879"/>
      <c r="J1006" s="844"/>
      <c r="K1006" s="901"/>
      <c r="L1006" s="840"/>
      <c r="M1006" s="827"/>
      <c r="N1006" s="827"/>
      <c r="O1006" s="827"/>
      <c r="P1006" s="831"/>
    </row>
    <row r="1007" spans="1:16" ht="17.25" hidden="1" customHeight="1" x14ac:dyDescent="0.2">
      <c r="A1007" s="1001"/>
      <c r="B1007" s="1004"/>
      <c r="C1007" s="939"/>
      <c r="D1007" s="1247"/>
      <c r="E1007" s="1011"/>
      <c r="F1007" s="1012" t="s">
        <v>48</v>
      </c>
      <c r="G1007" s="1013"/>
      <c r="H1007" s="842">
        <f t="shared" ref="H1007:K1007" si="354">H1005+H1006</f>
        <v>0</v>
      </c>
      <c r="I1007" s="847">
        <f t="shared" si="354"/>
        <v>0</v>
      </c>
      <c r="J1007" s="847">
        <f t="shared" si="354"/>
        <v>0</v>
      </c>
      <c r="K1007" s="874">
        <f t="shared" si="354"/>
        <v>0</v>
      </c>
      <c r="L1007" s="840"/>
      <c r="M1007" s="827"/>
      <c r="N1007" s="827"/>
      <c r="O1007" s="827"/>
      <c r="P1007" s="831"/>
    </row>
    <row r="1008" spans="1:16" ht="13.5" customHeight="1" thickBot="1" x14ac:dyDescent="0.25">
      <c r="A1008" s="999">
        <v>2</v>
      </c>
      <c r="B1008" s="1002">
        <v>2</v>
      </c>
      <c r="C1008" s="938">
        <v>23</v>
      </c>
      <c r="D1008" s="1316" t="s">
        <v>483</v>
      </c>
      <c r="E1008" s="1250" t="s">
        <v>552</v>
      </c>
      <c r="F1008" s="615" t="s">
        <v>522</v>
      </c>
      <c r="G1008" s="16" t="s">
        <v>104</v>
      </c>
      <c r="H1008" s="853">
        <f>I1008+K1008</f>
        <v>0.1</v>
      </c>
      <c r="I1008" s="856">
        <v>0.1</v>
      </c>
      <c r="J1008" s="845"/>
      <c r="K1008" s="883"/>
      <c r="L1008" s="1692" t="s">
        <v>995</v>
      </c>
      <c r="M1008" s="938" t="s">
        <v>996</v>
      </c>
      <c r="N1008" s="938">
        <v>1</v>
      </c>
      <c r="O1008" s="938" t="s">
        <v>1028</v>
      </c>
      <c r="P1008" s="940" t="s">
        <v>718</v>
      </c>
    </row>
    <row r="1009" spans="1:16" ht="17.25" customHeight="1" thickBot="1" x14ac:dyDescent="0.25">
      <c r="A1009" s="1001"/>
      <c r="B1009" s="1004"/>
      <c r="C1009" s="1108"/>
      <c r="D1009" s="1317"/>
      <c r="E1009" s="1318"/>
      <c r="F1009" s="1012" t="s">
        <v>48</v>
      </c>
      <c r="G1009" s="1013"/>
      <c r="H1009" s="857">
        <f t="shared" ref="H1009:K1009" si="355">H1008</f>
        <v>0.1</v>
      </c>
      <c r="I1009" s="854">
        <f t="shared" si="355"/>
        <v>0.1</v>
      </c>
      <c r="J1009" s="866">
        <f t="shared" si="355"/>
        <v>0</v>
      </c>
      <c r="K1009" s="855">
        <f t="shared" si="355"/>
        <v>0</v>
      </c>
      <c r="L1009" s="1657"/>
      <c r="M1009" s="1005"/>
      <c r="N1009" s="1005"/>
      <c r="O1009" s="1005"/>
      <c r="P1009" s="941"/>
    </row>
    <row r="1010" spans="1:16" ht="13.5" customHeight="1" x14ac:dyDescent="0.2">
      <c r="A1010" s="999">
        <v>2</v>
      </c>
      <c r="B1010" s="1002">
        <v>2</v>
      </c>
      <c r="C1010" s="938">
        <v>24</v>
      </c>
      <c r="D1010" s="1242" t="s">
        <v>662</v>
      </c>
      <c r="E1010" s="1009" t="s">
        <v>536</v>
      </c>
      <c r="F1010" s="814" t="s">
        <v>426</v>
      </c>
      <c r="G1010" s="147" t="s">
        <v>73</v>
      </c>
      <c r="H1010" s="876">
        <f>SUM(I1010,K1010)</f>
        <v>9.6</v>
      </c>
      <c r="I1010" s="875"/>
      <c r="J1010" s="875"/>
      <c r="K1010" s="877">
        <v>9.6</v>
      </c>
      <c r="L1010" s="1689" t="s">
        <v>791</v>
      </c>
      <c r="M1010" s="979" t="s">
        <v>792</v>
      </c>
      <c r="N1010" s="955" t="s">
        <v>793</v>
      </c>
      <c r="O1010" s="955" t="s">
        <v>776</v>
      </c>
      <c r="P1010" s="969" t="s">
        <v>718</v>
      </c>
    </row>
    <row r="1011" spans="1:16" ht="13.5" thickBot="1" x14ac:dyDescent="0.25">
      <c r="A1011" s="1000"/>
      <c r="B1011" s="1003"/>
      <c r="C1011" s="1005"/>
      <c r="D1011" s="1243"/>
      <c r="E1011" s="1010"/>
      <c r="F1011" s="615" t="s">
        <v>426</v>
      </c>
      <c r="G1011" s="364" t="s">
        <v>74</v>
      </c>
      <c r="H1011" s="861">
        <f>SUM(I1011,K1011)</f>
        <v>226.2</v>
      </c>
      <c r="I1011" s="850"/>
      <c r="J1011" s="850"/>
      <c r="K1011" s="851">
        <v>226.2</v>
      </c>
      <c r="L1011" s="1690"/>
      <c r="M1011" s="1687"/>
      <c r="N1011" s="955"/>
      <c r="O1011" s="955"/>
      <c r="P1011" s="969"/>
    </row>
    <row r="1012" spans="1:16" ht="33.75" customHeight="1" thickBot="1" x14ac:dyDescent="0.25">
      <c r="A1012" s="1001"/>
      <c r="B1012" s="1004"/>
      <c r="C1012" s="939"/>
      <c r="D1012" s="1270"/>
      <c r="E1012" s="1011"/>
      <c r="F1012" s="1012" t="s">
        <v>48</v>
      </c>
      <c r="G1012" s="1013"/>
      <c r="H1012" s="878">
        <f t="shared" ref="H1012:K1012" si="356">H1010+H1011</f>
        <v>235.79999999999998</v>
      </c>
      <c r="I1012" s="854">
        <f t="shared" si="356"/>
        <v>0</v>
      </c>
      <c r="J1012" s="854">
        <f t="shared" si="356"/>
        <v>0</v>
      </c>
      <c r="K1012" s="855">
        <f t="shared" si="356"/>
        <v>235.79999999999998</v>
      </c>
      <c r="L1012" s="1691"/>
      <c r="M1012" s="1688"/>
      <c r="N1012" s="956"/>
      <c r="O1012" s="956"/>
      <c r="P1012" s="965"/>
    </row>
    <row r="1013" spans="1:16" ht="15" customHeight="1" thickBot="1" x14ac:dyDescent="0.25">
      <c r="A1013" s="607">
        <v>2</v>
      </c>
      <c r="B1013" s="641">
        <v>2</v>
      </c>
      <c r="C1013" s="1205" t="s">
        <v>45</v>
      </c>
      <c r="D1013" s="1177"/>
      <c r="E1013" s="1177"/>
      <c r="F1013" s="1177"/>
      <c r="G1013" s="1177"/>
      <c r="H1013" s="282">
        <f t="shared" ref="H1013:K1013" si="357">H948+H951+H953+H955+H957+H959+H961+H963+H966+H968+H972+H978+H984+H986+H989+H992+H994+H996+H999+H1001+H1004+H1007+H1009+H1012</f>
        <v>11583.3</v>
      </c>
      <c r="I1013" s="538">
        <f t="shared" si="357"/>
        <v>11345.199999999999</v>
      </c>
      <c r="J1013" s="538">
        <f t="shared" si="357"/>
        <v>278</v>
      </c>
      <c r="K1013" s="541">
        <f t="shared" si="357"/>
        <v>238.1</v>
      </c>
      <c r="L1013" s="743"/>
      <c r="M1013" s="738"/>
      <c r="N1013" s="738"/>
      <c r="O1013" s="738"/>
      <c r="P1013" s="739"/>
    </row>
    <row r="1014" spans="1:16" ht="15" customHeight="1" thickBot="1" x14ac:dyDescent="0.25">
      <c r="A1014" s="469">
        <v>2</v>
      </c>
      <c r="B1014" s="1179" t="s">
        <v>46</v>
      </c>
      <c r="C1014" s="1180"/>
      <c r="D1014" s="1180"/>
      <c r="E1014" s="1180"/>
      <c r="F1014" s="1180"/>
      <c r="G1014" s="1180"/>
      <c r="H1014" s="119">
        <f t="shared" ref="H1014:K1014" si="358">H944+H1013</f>
        <v>12491.8</v>
      </c>
      <c r="I1014" s="120">
        <f>I944+I1013</f>
        <v>11946.3</v>
      </c>
      <c r="J1014" s="120">
        <f t="shared" si="358"/>
        <v>291.7</v>
      </c>
      <c r="K1014" s="121">
        <f t="shared" si="358"/>
        <v>545.5</v>
      </c>
      <c r="L1014" s="794"/>
      <c r="M1014" s="736"/>
      <c r="N1014" s="736"/>
      <c r="O1014" s="736"/>
      <c r="P1014" s="737"/>
    </row>
    <row r="1015" spans="1:16" ht="13.5" customHeight="1" thickBot="1" x14ac:dyDescent="0.25">
      <c r="A1015" s="1182" t="s">
        <v>47</v>
      </c>
      <c r="B1015" s="1183"/>
      <c r="C1015" s="1183"/>
      <c r="D1015" s="1183"/>
      <c r="E1015" s="1183"/>
      <c r="F1015" s="1183"/>
      <c r="G1015" s="1183"/>
      <c r="H1015" s="363">
        <f>H870+H1014</f>
        <v>12876.199999999999</v>
      </c>
      <c r="I1015" s="320">
        <f>I870+I1014</f>
        <v>12330.699999999999</v>
      </c>
      <c r="J1015" s="320">
        <f>J870+J1014</f>
        <v>306.7</v>
      </c>
      <c r="K1015" s="320">
        <f>K870+K1014</f>
        <v>545.5</v>
      </c>
      <c r="L1015" s="700"/>
      <c r="M1015" s="701"/>
      <c r="N1015" s="701"/>
      <c r="O1015" s="701"/>
      <c r="P1015" s="702"/>
    </row>
    <row r="1016" spans="1:16" s="4" customFormat="1" ht="18.75" customHeight="1" thickBot="1" x14ac:dyDescent="0.25">
      <c r="A1016" s="795" t="s">
        <v>655</v>
      </c>
      <c r="B1016" s="795"/>
      <c r="C1016" s="796"/>
      <c r="D1016" s="796"/>
      <c r="E1016" s="796"/>
      <c r="F1016" s="796"/>
      <c r="G1016" s="796"/>
      <c r="H1016" s="796"/>
      <c r="I1016" s="796"/>
      <c r="J1016" s="796"/>
      <c r="K1016" s="796"/>
      <c r="L1016" s="796"/>
      <c r="M1016" s="796"/>
      <c r="N1016" s="796"/>
      <c r="O1016" s="796"/>
      <c r="P1016" s="797"/>
    </row>
    <row r="1017" spans="1:16" s="4" customFormat="1" ht="17.25" customHeight="1" thickBot="1" x14ac:dyDescent="0.25">
      <c r="A1017" s="1296" t="s">
        <v>209</v>
      </c>
      <c r="B1017" s="1297"/>
      <c r="C1017" s="1297"/>
      <c r="D1017" s="1297"/>
      <c r="E1017" s="1297"/>
      <c r="F1017" s="1297"/>
      <c r="G1017" s="1297"/>
      <c r="H1017" s="1297"/>
      <c r="I1017" s="1297"/>
      <c r="J1017" s="1297"/>
      <c r="K1017" s="1297"/>
      <c r="L1017" s="652"/>
      <c r="M1017" s="652"/>
      <c r="N1017" s="652"/>
      <c r="O1017" s="652"/>
      <c r="P1017" s="653"/>
    </row>
    <row r="1018" spans="1:16" s="3" customFormat="1" ht="18" customHeight="1" thickBot="1" x14ac:dyDescent="0.25">
      <c r="A1018" s="689">
        <v>1</v>
      </c>
      <c r="B1018" s="1206" t="s">
        <v>210</v>
      </c>
      <c r="C1018" s="1207"/>
      <c r="D1018" s="1207"/>
      <c r="E1018" s="1207"/>
      <c r="F1018" s="1207"/>
      <c r="G1018" s="1207"/>
      <c r="H1018" s="1207"/>
      <c r="I1018" s="1207"/>
      <c r="J1018" s="1207"/>
      <c r="K1018" s="1207"/>
      <c r="L1018" s="682"/>
      <c r="M1018" s="682"/>
      <c r="N1018" s="682"/>
      <c r="O1018" s="682"/>
      <c r="P1018" s="683"/>
    </row>
    <row r="1019" spans="1:16" s="3" customFormat="1" ht="27.75" customHeight="1" x14ac:dyDescent="0.2">
      <c r="A1019" s="132">
        <v>1</v>
      </c>
      <c r="B1019" s="40">
        <v>1</v>
      </c>
      <c r="C1019" s="1208" t="s">
        <v>211</v>
      </c>
      <c r="D1019" s="1209"/>
      <c r="E1019" s="1209"/>
      <c r="F1019" s="1209"/>
      <c r="G1019" s="1209"/>
      <c r="H1019" s="1213"/>
      <c r="I1019" s="1213"/>
      <c r="J1019" s="1213"/>
      <c r="K1019" s="1213"/>
      <c r="L1019" s="776"/>
      <c r="M1019" s="776"/>
      <c r="N1019" s="776"/>
      <c r="O1019" s="776"/>
      <c r="P1019" s="777"/>
    </row>
    <row r="1020" spans="1:16" s="1" customFormat="1" ht="13.5" hidden="1" customHeight="1" x14ac:dyDescent="0.2">
      <c r="A1020" s="1298">
        <v>1</v>
      </c>
      <c r="B1020" s="1198">
        <v>1</v>
      </c>
      <c r="C1020" s="960">
        <v>1</v>
      </c>
      <c r="D1020" s="1306" t="s">
        <v>212</v>
      </c>
      <c r="E1020" s="1293">
        <v>11</v>
      </c>
      <c r="F1020" s="615" t="s">
        <v>213</v>
      </c>
      <c r="G1020" s="460" t="s">
        <v>568</v>
      </c>
      <c r="H1020" s="498">
        <f>SUM(I1020,K1020)</f>
        <v>0</v>
      </c>
      <c r="I1020" s="496"/>
      <c r="J1020" s="496"/>
      <c r="K1020" s="238"/>
    </row>
    <row r="1021" spans="1:16" s="1" customFormat="1" ht="9.75" hidden="1" customHeight="1" x14ac:dyDescent="0.2">
      <c r="A1021" s="1298"/>
      <c r="B1021" s="1198"/>
      <c r="C1021" s="960"/>
      <c r="D1021" s="1306"/>
      <c r="E1021" s="1309"/>
      <c r="F1021" s="616" t="s">
        <v>213</v>
      </c>
      <c r="G1021" s="460" t="s">
        <v>73</v>
      </c>
      <c r="H1021" s="482">
        <f>SUM(I1021,K1021)</f>
        <v>0</v>
      </c>
      <c r="I1021" s="470"/>
      <c r="J1021" s="470"/>
      <c r="K1021" s="494"/>
    </row>
    <row r="1022" spans="1:16" s="1" customFormat="1" ht="19.5" hidden="1" customHeight="1" x14ac:dyDescent="0.2">
      <c r="A1022" s="1298"/>
      <c r="B1022" s="1198"/>
      <c r="C1022" s="960"/>
      <c r="D1022" s="1306"/>
      <c r="E1022" s="1294"/>
      <c r="F1022" s="1012" t="s">
        <v>48</v>
      </c>
      <c r="G1022" s="1189"/>
      <c r="H1022" s="532">
        <f t="shared" ref="H1022" si="359">H1020+H1021</f>
        <v>0</v>
      </c>
      <c r="I1022" s="532">
        <f>I1020+I1021</f>
        <v>0</v>
      </c>
      <c r="J1022" s="532">
        <f t="shared" ref="J1022:K1022" si="360">J1020+J1021</f>
        <v>0</v>
      </c>
      <c r="K1022" s="536">
        <f t="shared" si="360"/>
        <v>0</v>
      </c>
    </row>
    <row r="1023" spans="1:16" s="1" customFormat="1" ht="0.75" hidden="1" customHeight="1" x14ac:dyDescent="0.2">
      <c r="A1023" s="1298">
        <v>1</v>
      </c>
      <c r="B1023" s="1198">
        <v>1</v>
      </c>
      <c r="C1023" s="960">
        <v>2</v>
      </c>
      <c r="D1023" s="1315" t="s">
        <v>214</v>
      </c>
      <c r="E1023" s="1293">
        <v>11</v>
      </c>
      <c r="F1023" s="463" t="s">
        <v>215</v>
      </c>
      <c r="G1023" s="218" t="s">
        <v>73</v>
      </c>
      <c r="H1023" s="223">
        <f>SUM(I1023,K1023)</f>
        <v>0</v>
      </c>
      <c r="I1023" s="542"/>
      <c r="J1023" s="542"/>
      <c r="K1023" s="290"/>
    </row>
    <row r="1024" spans="1:16" s="1" customFormat="1" ht="15" hidden="1" customHeight="1" x14ac:dyDescent="0.2">
      <c r="A1024" s="1298"/>
      <c r="B1024" s="1198"/>
      <c r="C1024" s="960"/>
      <c r="D1024" s="1315"/>
      <c r="E1024" s="1309"/>
      <c r="F1024" s="616" t="s">
        <v>215</v>
      </c>
      <c r="G1024" s="460" t="s">
        <v>80</v>
      </c>
      <c r="H1024" s="480">
        <f>SUM(I1024,K1024)</f>
        <v>0</v>
      </c>
      <c r="I1024" s="471"/>
      <c r="J1024" s="471"/>
      <c r="K1024" s="479"/>
    </row>
    <row r="1025" spans="1:11" s="1" customFormat="1" ht="15" hidden="1" customHeight="1" x14ac:dyDescent="0.2">
      <c r="A1025" s="1298"/>
      <c r="B1025" s="1198"/>
      <c r="C1025" s="960"/>
      <c r="D1025" s="1315"/>
      <c r="E1025" s="1309"/>
      <c r="F1025" s="639" t="s">
        <v>215</v>
      </c>
      <c r="G1025" s="224" t="s">
        <v>568</v>
      </c>
      <c r="H1025" s="480">
        <f>SUM(I1025,K1025)</f>
        <v>0</v>
      </c>
      <c r="I1025" s="86"/>
      <c r="J1025" s="86"/>
      <c r="K1025" s="479"/>
    </row>
    <row r="1026" spans="1:11" s="1" customFormat="1" ht="15" hidden="1" customHeight="1" x14ac:dyDescent="0.2">
      <c r="A1026" s="1298"/>
      <c r="B1026" s="1198"/>
      <c r="C1026" s="960"/>
      <c r="D1026" s="1315"/>
      <c r="E1026" s="1294"/>
      <c r="F1026" s="1012" t="s">
        <v>48</v>
      </c>
      <c r="G1026" s="1013"/>
      <c r="H1026" s="487">
        <f t="shared" ref="H1026:K1026" si="361">H1023+H1024+H1025</f>
        <v>0</v>
      </c>
      <c r="I1026" s="477">
        <f t="shared" si="361"/>
        <v>0</v>
      </c>
      <c r="J1026" s="490">
        <f t="shared" si="361"/>
        <v>0</v>
      </c>
      <c r="K1026" s="478">
        <f t="shared" si="361"/>
        <v>0</v>
      </c>
    </row>
    <row r="1027" spans="1:11" s="1" customFormat="1" ht="15" hidden="1" customHeight="1" x14ac:dyDescent="0.2">
      <c r="A1027" s="1298">
        <v>1</v>
      </c>
      <c r="B1027" s="1198">
        <v>1</v>
      </c>
      <c r="C1027" s="960">
        <v>3</v>
      </c>
      <c r="D1027" s="1192" t="s">
        <v>216</v>
      </c>
      <c r="E1027" s="1299">
        <v>9</v>
      </c>
      <c r="F1027" s="18" t="s">
        <v>215</v>
      </c>
      <c r="G1027" s="70" t="s">
        <v>73</v>
      </c>
      <c r="H1027" s="482">
        <f>SUM(I1027,K1027)</f>
        <v>0</v>
      </c>
      <c r="I1027" s="470"/>
      <c r="J1027" s="470"/>
      <c r="K1027" s="475">
        <v>0</v>
      </c>
    </row>
    <row r="1028" spans="1:11" s="1" customFormat="1" ht="15" hidden="1" customHeight="1" x14ac:dyDescent="0.2">
      <c r="A1028" s="1298"/>
      <c r="B1028" s="1198"/>
      <c r="C1028" s="960"/>
      <c r="D1028" s="1192"/>
      <c r="E1028" s="1299"/>
      <c r="F1028" s="638" t="s">
        <v>215</v>
      </c>
      <c r="G1028" s="77" t="s">
        <v>573</v>
      </c>
      <c r="H1028" s="482">
        <f>SUM(I1028,K1028)</f>
        <v>0</v>
      </c>
      <c r="I1028" s="470"/>
      <c r="J1028" s="470"/>
      <c r="K1028" s="475"/>
    </row>
    <row r="1029" spans="1:11" s="1" customFormat="1" ht="15" hidden="1" customHeight="1" x14ac:dyDescent="0.2">
      <c r="A1029" s="1298"/>
      <c r="B1029" s="1198"/>
      <c r="C1029" s="960"/>
      <c r="D1029" s="1192"/>
      <c r="E1029" s="1299"/>
      <c r="F1029" s="1012" t="s">
        <v>48</v>
      </c>
      <c r="G1029" s="1013"/>
      <c r="H1029" s="83">
        <f t="shared" ref="H1029:K1029" si="362">H1027+H1028</f>
        <v>0</v>
      </c>
      <c r="I1029" s="477">
        <f t="shared" si="362"/>
        <v>0</v>
      </c>
      <c r="J1029" s="477">
        <f t="shared" si="362"/>
        <v>0</v>
      </c>
      <c r="K1029" s="478">
        <f t="shared" si="362"/>
        <v>0</v>
      </c>
    </row>
    <row r="1030" spans="1:11" s="1" customFormat="1" ht="0.75" hidden="1" customHeight="1" x14ac:dyDescent="0.2">
      <c r="A1030" s="1298">
        <v>1</v>
      </c>
      <c r="B1030" s="1198">
        <v>1</v>
      </c>
      <c r="C1030" s="960">
        <v>4</v>
      </c>
      <c r="D1030" s="1192" t="s">
        <v>217</v>
      </c>
      <c r="E1030" s="1303">
        <v>9</v>
      </c>
      <c r="F1030" s="177" t="s">
        <v>215</v>
      </c>
      <c r="G1030" s="352" t="s">
        <v>73</v>
      </c>
      <c r="H1030" s="184">
        <f>I1030+K1030</f>
        <v>0</v>
      </c>
      <c r="I1030" s="171"/>
      <c r="J1030" s="171"/>
      <c r="K1030" s="159"/>
    </row>
    <row r="1031" spans="1:11" s="1" customFormat="1" ht="0.75" hidden="1" customHeight="1" x14ac:dyDescent="0.2">
      <c r="A1031" s="1298"/>
      <c r="B1031" s="1198"/>
      <c r="C1031" s="960"/>
      <c r="D1031" s="1192"/>
      <c r="E1031" s="1303"/>
      <c r="F1031" s="1012" t="s">
        <v>48</v>
      </c>
      <c r="G1031" s="1013"/>
      <c r="H1031" s="83">
        <f t="shared" ref="H1031:K1031" si="363">H1030</f>
        <v>0</v>
      </c>
      <c r="I1031" s="477">
        <f t="shared" si="363"/>
        <v>0</v>
      </c>
      <c r="J1031" s="477">
        <f t="shared" si="363"/>
        <v>0</v>
      </c>
      <c r="K1031" s="478">
        <f t="shared" si="363"/>
        <v>0</v>
      </c>
    </row>
    <row r="1032" spans="1:11" s="1" customFormat="1" ht="20.100000000000001" hidden="1" customHeight="1" x14ac:dyDescent="0.2">
      <c r="A1032" s="1298">
        <v>1</v>
      </c>
      <c r="B1032" s="1198">
        <v>1</v>
      </c>
      <c r="C1032" s="960">
        <v>5</v>
      </c>
      <c r="D1032" s="1192" t="s">
        <v>218</v>
      </c>
      <c r="E1032" s="1299">
        <v>9</v>
      </c>
      <c r="F1032" s="615" t="s">
        <v>213</v>
      </c>
      <c r="G1032" s="53" t="s">
        <v>73</v>
      </c>
      <c r="H1032" s="480">
        <f>SUM(I1032,K1032)</f>
        <v>0</v>
      </c>
      <c r="I1032" s="471"/>
      <c r="J1032" s="471"/>
      <c r="K1032" s="479">
        <v>0</v>
      </c>
    </row>
    <row r="1033" spans="1:11" s="1" customFormat="1" ht="15.75" hidden="1" customHeight="1" x14ac:dyDescent="0.2">
      <c r="A1033" s="1298"/>
      <c r="B1033" s="1198"/>
      <c r="C1033" s="960"/>
      <c r="D1033" s="1192"/>
      <c r="E1033" s="1299"/>
      <c r="F1033" s="1274" t="s">
        <v>48</v>
      </c>
      <c r="G1033" s="1013"/>
      <c r="H1033" s="113">
        <f t="shared" ref="H1033:K1033" si="364">H1032</f>
        <v>0</v>
      </c>
      <c r="I1033" s="532">
        <f t="shared" si="364"/>
        <v>0</v>
      </c>
      <c r="J1033" s="532">
        <f t="shared" si="364"/>
        <v>0</v>
      </c>
      <c r="K1033" s="535">
        <f t="shared" si="364"/>
        <v>0</v>
      </c>
    </row>
    <row r="1034" spans="1:11" s="1" customFormat="1" ht="0.75" hidden="1" customHeight="1" x14ac:dyDescent="0.2">
      <c r="A1034" s="1298">
        <v>1</v>
      </c>
      <c r="B1034" s="1198">
        <v>1</v>
      </c>
      <c r="C1034" s="960">
        <v>6</v>
      </c>
      <c r="D1034" s="1214" t="s">
        <v>219</v>
      </c>
      <c r="E1034" s="1314" t="s">
        <v>468</v>
      </c>
      <c r="F1034" s="609" t="s">
        <v>215</v>
      </c>
      <c r="G1034" s="460" t="s">
        <v>73</v>
      </c>
      <c r="H1034" s="498">
        <f>SUM(I1034+K1034)</f>
        <v>0</v>
      </c>
      <c r="I1034" s="496"/>
      <c r="J1034" s="496"/>
      <c r="K1034" s="497"/>
    </row>
    <row r="1035" spans="1:11" s="1" customFormat="1" ht="15" hidden="1" customHeight="1" x14ac:dyDescent="0.2">
      <c r="A1035" s="1298"/>
      <c r="B1035" s="1198"/>
      <c r="C1035" s="960"/>
      <c r="D1035" s="1214"/>
      <c r="E1035" s="1314"/>
      <c r="F1035" s="615" t="s">
        <v>215</v>
      </c>
      <c r="G1035" s="147" t="s">
        <v>74</v>
      </c>
      <c r="H1035" s="482">
        <f>SUM(I1035+K1035)</f>
        <v>0</v>
      </c>
      <c r="I1035" s="470"/>
      <c r="J1035" s="470"/>
      <c r="K1035" s="475"/>
    </row>
    <row r="1036" spans="1:11" s="1" customFormat="1" ht="15" hidden="1" customHeight="1" thickBot="1" x14ac:dyDescent="0.25">
      <c r="A1036" s="1298"/>
      <c r="B1036" s="1198"/>
      <c r="C1036" s="960"/>
      <c r="D1036" s="1214"/>
      <c r="E1036" s="1314"/>
      <c r="F1036" s="631" t="s">
        <v>215</v>
      </c>
      <c r="G1036" s="350" t="s">
        <v>124</v>
      </c>
      <c r="H1036" s="482">
        <f>I1036+K1036</f>
        <v>0</v>
      </c>
      <c r="I1036" s="470"/>
      <c r="J1036" s="470"/>
      <c r="K1036" s="475"/>
    </row>
    <row r="1037" spans="1:11" s="1" customFormat="1" ht="15" hidden="1" customHeight="1" thickBot="1" x14ac:dyDescent="0.25">
      <c r="A1037" s="1298"/>
      <c r="B1037" s="1198"/>
      <c r="C1037" s="960"/>
      <c r="D1037" s="1214"/>
      <c r="E1037" s="1314"/>
      <c r="F1037" s="1274" t="s">
        <v>48</v>
      </c>
      <c r="G1037" s="1013"/>
      <c r="H1037" s="83">
        <f t="shared" ref="H1037:K1037" si="365">H1034+H1036+H1035</f>
        <v>0</v>
      </c>
      <c r="I1037" s="477">
        <f t="shared" si="365"/>
        <v>0</v>
      </c>
      <c r="J1037" s="477">
        <f t="shared" si="365"/>
        <v>0</v>
      </c>
      <c r="K1037" s="478">
        <f t="shared" si="365"/>
        <v>0</v>
      </c>
    </row>
    <row r="1038" spans="1:11" s="1" customFormat="1" ht="15" hidden="1" customHeight="1" thickBot="1" x14ac:dyDescent="0.25">
      <c r="A1038" s="1298">
        <v>1</v>
      </c>
      <c r="B1038" s="1198">
        <v>1</v>
      </c>
      <c r="C1038" s="960">
        <v>7</v>
      </c>
      <c r="D1038" s="1313" t="s">
        <v>220</v>
      </c>
      <c r="E1038" s="1314" t="s">
        <v>387</v>
      </c>
      <c r="F1038" s="609" t="s">
        <v>213</v>
      </c>
      <c r="G1038" s="460" t="s">
        <v>73</v>
      </c>
      <c r="H1038" s="279">
        <f>SUM(I1038+K1038)</f>
        <v>0</v>
      </c>
      <c r="I1038" s="470"/>
      <c r="J1038" s="470"/>
      <c r="K1038" s="250"/>
    </row>
    <row r="1039" spans="1:11" s="1" customFormat="1" ht="15" hidden="1" customHeight="1" thickBot="1" x14ac:dyDescent="0.25">
      <c r="A1039" s="1298"/>
      <c r="B1039" s="1198"/>
      <c r="C1039" s="960"/>
      <c r="D1039" s="1313"/>
      <c r="E1039" s="1314"/>
      <c r="F1039" s="615" t="s">
        <v>213</v>
      </c>
      <c r="G1039" s="14" t="s">
        <v>106</v>
      </c>
      <c r="H1039" s="482">
        <f>SUM(I1039+K1039)</f>
        <v>0</v>
      </c>
      <c r="I1039" s="470"/>
      <c r="J1039" s="470"/>
      <c r="K1039" s="475"/>
    </row>
    <row r="1040" spans="1:11" s="1" customFormat="1" ht="15" hidden="1" customHeight="1" thickBot="1" x14ac:dyDescent="0.25">
      <c r="A1040" s="1298"/>
      <c r="B1040" s="1198"/>
      <c r="C1040" s="960"/>
      <c r="D1040" s="1313"/>
      <c r="E1040" s="1314"/>
      <c r="F1040" s="609" t="s">
        <v>213</v>
      </c>
      <c r="G1040" s="460" t="s">
        <v>74</v>
      </c>
      <c r="H1040" s="482">
        <f>SUM(I1040+K1040)</f>
        <v>0</v>
      </c>
      <c r="I1040" s="470"/>
      <c r="J1040" s="470"/>
      <c r="K1040" s="475"/>
    </row>
    <row r="1041" spans="1:16" s="1" customFormat="1" ht="15" hidden="1" customHeight="1" thickBot="1" x14ac:dyDescent="0.25">
      <c r="A1041" s="1298"/>
      <c r="B1041" s="1198"/>
      <c r="C1041" s="960"/>
      <c r="D1041" s="1313"/>
      <c r="E1041" s="1314"/>
      <c r="F1041" s="615" t="s">
        <v>213</v>
      </c>
      <c r="G1041" s="14" t="s">
        <v>573</v>
      </c>
      <c r="H1041" s="482">
        <f>SUM(I1041+K1041)</f>
        <v>0</v>
      </c>
      <c r="I1041" s="470"/>
      <c r="J1041" s="470"/>
      <c r="K1041" s="475"/>
    </row>
    <row r="1042" spans="1:16" s="1" customFormat="1" ht="15" hidden="1" customHeight="1" thickBot="1" x14ac:dyDescent="0.25">
      <c r="A1042" s="1298"/>
      <c r="B1042" s="1198"/>
      <c r="C1042" s="960"/>
      <c r="D1042" s="1313"/>
      <c r="E1042" s="1314"/>
      <c r="F1042" s="631" t="s">
        <v>213</v>
      </c>
      <c r="G1042" s="350" t="s">
        <v>124</v>
      </c>
      <c r="H1042" s="482">
        <f>SUM(I1042+K1042)</f>
        <v>0</v>
      </c>
      <c r="I1042" s="470"/>
      <c r="J1042" s="470"/>
      <c r="K1042" s="475"/>
    </row>
    <row r="1043" spans="1:16" s="1" customFormat="1" ht="15" hidden="1" customHeight="1" thickBot="1" x14ac:dyDescent="0.25">
      <c r="A1043" s="1298"/>
      <c r="B1043" s="1198"/>
      <c r="C1043" s="960"/>
      <c r="D1043" s="1313"/>
      <c r="E1043" s="1314"/>
      <c r="F1043" s="1012" t="s">
        <v>48</v>
      </c>
      <c r="G1043" s="1013"/>
      <c r="H1043" s="83">
        <f>H1038+H1042+H1039+H1040+H1041</f>
        <v>0</v>
      </c>
      <c r="I1043" s="477">
        <f>I1038+I1039+I1040+I1041+I1042</f>
        <v>0</v>
      </c>
      <c r="J1043" s="477">
        <f t="shared" ref="J1043:K1043" si="366">J1038+J1042+J1039+J1040+J1041</f>
        <v>0</v>
      </c>
      <c r="K1043" s="478">
        <f t="shared" si="366"/>
        <v>0</v>
      </c>
    </row>
    <row r="1044" spans="1:16" s="1" customFormat="1" ht="15" hidden="1" customHeight="1" x14ac:dyDescent="0.2">
      <c r="A1044" s="1298">
        <v>1</v>
      </c>
      <c r="B1044" s="1198">
        <v>1</v>
      </c>
      <c r="C1044" s="960">
        <v>8</v>
      </c>
      <c r="D1044" s="1313" t="s">
        <v>221</v>
      </c>
      <c r="E1044" s="1299" t="s">
        <v>544</v>
      </c>
      <c r="F1044" s="640" t="s">
        <v>222</v>
      </c>
      <c r="G1044" s="28" t="s">
        <v>73</v>
      </c>
      <c r="H1044" s="279">
        <f>SUM(I1044+K1044)</f>
        <v>0</v>
      </c>
      <c r="I1044" s="249"/>
      <c r="J1044" s="470"/>
      <c r="K1044" s="475"/>
    </row>
    <row r="1045" spans="1:16" s="1" customFormat="1" ht="15" hidden="1" customHeight="1" x14ac:dyDescent="0.2">
      <c r="A1045" s="1298"/>
      <c r="B1045" s="1198"/>
      <c r="C1045" s="960"/>
      <c r="D1045" s="1313"/>
      <c r="E1045" s="1299"/>
      <c r="F1045" s="609" t="s">
        <v>222</v>
      </c>
      <c r="G1045" s="14" t="s">
        <v>106</v>
      </c>
      <c r="H1045" s="482">
        <f>SUM(I1045+K1045)</f>
        <v>0</v>
      </c>
      <c r="I1045" s="470"/>
      <c r="J1045" s="470"/>
      <c r="K1045" s="475"/>
    </row>
    <row r="1046" spans="1:16" s="1" customFormat="1" ht="15" hidden="1" customHeight="1" x14ac:dyDescent="0.2">
      <c r="A1046" s="1298"/>
      <c r="B1046" s="1198"/>
      <c r="C1046" s="960"/>
      <c r="D1046" s="1313"/>
      <c r="E1046" s="1299"/>
      <c r="F1046" s="609" t="s">
        <v>222</v>
      </c>
      <c r="G1046" s="14" t="s">
        <v>74</v>
      </c>
      <c r="H1046" s="482">
        <f>SUM(I1046+K1046)</f>
        <v>0</v>
      </c>
      <c r="I1046" s="470"/>
      <c r="J1046" s="470"/>
      <c r="K1046" s="475"/>
    </row>
    <row r="1047" spans="1:16" s="1" customFormat="1" ht="15" hidden="1" customHeight="1" x14ac:dyDescent="0.2">
      <c r="A1047" s="1298"/>
      <c r="B1047" s="1198"/>
      <c r="C1047" s="960"/>
      <c r="D1047" s="1313"/>
      <c r="E1047" s="1299"/>
      <c r="F1047" s="609" t="s">
        <v>222</v>
      </c>
      <c r="G1047" s="14" t="s">
        <v>573</v>
      </c>
      <c r="H1047" s="482">
        <f>SUM(I1047+K1047)</f>
        <v>0</v>
      </c>
      <c r="I1047" s="470"/>
      <c r="J1047" s="470"/>
      <c r="K1047" s="475"/>
    </row>
    <row r="1048" spans="1:16" s="1" customFormat="1" ht="13.5" hidden="1" customHeight="1" thickBot="1" x14ac:dyDescent="0.25">
      <c r="A1048" s="1298"/>
      <c r="B1048" s="1198"/>
      <c r="C1048" s="960"/>
      <c r="D1048" s="1313"/>
      <c r="E1048" s="1299"/>
      <c r="F1048" s="631" t="s">
        <v>222</v>
      </c>
      <c r="G1048" s="364" t="s">
        <v>124</v>
      </c>
      <c r="H1048" s="482">
        <f>I1048+K1048</f>
        <v>0</v>
      </c>
      <c r="I1048" s="470"/>
      <c r="J1048" s="470"/>
      <c r="K1048" s="475"/>
    </row>
    <row r="1049" spans="1:16" s="1" customFormat="1" ht="12.75" hidden="1" customHeight="1" thickBot="1" x14ac:dyDescent="0.25">
      <c r="A1049" s="1298"/>
      <c r="B1049" s="1198"/>
      <c r="C1049" s="960"/>
      <c r="D1049" s="1313"/>
      <c r="E1049" s="1299"/>
      <c r="F1049" s="1012" t="s">
        <v>48</v>
      </c>
      <c r="G1049" s="1013"/>
      <c r="H1049" s="83">
        <f t="shared" ref="H1049:K1049" si="367">H1044+H1048+H1045+H1046+H1047</f>
        <v>0</v>
      </c>
      <c r="I1049" s="477">
        <f t="shared" si="367"/>
        <v>0</v>
      </c>
      <c r="J1049" s="477">
        <f t="shared" si="367"/>
        <v>0</v>
      </c>
      <c r="K1049" s="478">
        <f t="shared" si="367"/>
        <v>0</v>
      </c>
    </row>
    <row r="1050" spans="1:16" s="1" customFormat="1" ht="21.95" hidden="1" customHeight="1" x14ac:dyDescent="0.2">
      <c r="A1050" s="1298">
        <v>1</v>
      </c>
      <c r="B1050" s="1198">
        <v>1</v>
      </c>
      <c r="C1050" s="960">
        <v>9</v>
      </c>
      <c r="D1050" s="1306" t="s">
        <v>223</v>
      </c>
      <c r="E1050" s="1309">
        <v>9</v>
      </c>
      <c r="F1050" s="615" t="s">
        <v>213</v>
      </c>
      <c r="G1050" s="460" t="s">
        <v>73</v>
      </c>
      <c r="H1050" s="480">
        <f>SUM(I1050,K1050)</f>
        <v>0</v>
      </c>
      <c r="I1050" s="471"/>
      <c r="J1050" s="471"/>
      <c r="K1050" s="479"/>
    </row>
    <row r="1051" spans="1:16" s="1" customFormat="1" ht="21" hidden="1" customHeight="1" x14ac:dyDescent="0.2">
      <c r="A1051" s="1298"/>
      <c r="B1051" s="1198"/>
      <c r="C1051" s="938"/>
      <c r="D1051" s="1246"/>
      <c r="E1051" s="1309"/>
      <c r="F1051" s="1012" t="s">
        <v>48</v>
      </c>
      <c r="G1051" s="1013"/>
      <c r="H1051" s="83">
        <f t="shared" ref="H1051:K1051" si="368">H1050</f>
        <v>0</v>
      </c>
      <c r="I1051" s="477">
        <f t="shared" si="368"/>
        <v>0</v>
      </c>
      <c r="J1051" s="477">
        <f t="shared" si="368"/>
        <v>0</v>
      </c>
      <c r="K1051" s="478">
        <f t="shared" si="368"/>
        <v>0</v>
      </c>
    </row>
    <row r="1052" spans="1:16" s="1" customFormat="1" ht="15" hidden="1" customHeight="1" x14ac:dyDescent="0.2">
      <c r="A1052" s="1298">
        <v>1</v>
      </c>
      <c r="B1052" s="1198">
        <v>1</v>
      </c>
      <c r="C1052" s="960">
        <v>10</v>
      </c>
      <c r="D1052" s="1306" t="s">
        <v>230</v>
      </c>
      <c r="E1052" s="1307">
        <v>9</v>
      </c>
      <c r="F1052" s="55" t="s">
        <v>213</v>
      </c>
      <c r="G1052" s="460" t="s">
        <v>73</v>
      </c>
      <c r="H1052" s="480">
        <f>SUM(I1052,K1052)</f>
        <v>0</v>
      </c>
      <c r="I1052" s="471"/>
      <c r="J1052" s="471"/>
      <c r="K1052" s="479"/>
    </row>
    <row r="1053" spans="1:16" s="3" customFormat="1" ht="18.75" hidden="1" customHeight="1" x14ac:dyDescent="0.2">
      <c r="A1053" s="1298"/>
      <c r="B1053" s="1198"/>
      <c r="C1053" s="938"/>
      <c r="D1053" s="1246"/>
      <c r="E1053" s="1308"/>
      <c r="F1053" s="1012" t="s">
        <v>48</v>
      </c>
      <c r="G1053" s="1013"/>
      <c r="H1053" s="83">
        <f t="shared" ref="H1053:K1053" si="369">H1052</f>
        <v>0</v>
      </c>
      <c r="I1053" s="477">
        <f t="shared" si="369"/>
        <v>0</v>
      </c>
      <c r="J1053" s="477">
        <f t="shared" si="369"/>
        <v>0</v>
      </c>
      <c r="K1053" s="478">
        <f t="shared" si="369"/>
        <v>0</v>
      </c>
    </row>
    <row r="1054" spans="1:16" s="1" customFormat="1" ht="13.5" customHeight="1" thickBot="1" x14ac:dyDescent="0.25">
      <c r="A1054" s="1298">
        <v>1</v>
      </c>
      <c r="B1054" s="1701">
        <v>1</v>
      </c>
      <c r="C1054" s="960">
        <v>11</v>
      </c>
      <c r="D1054" s="1702" t="s">
        <v>622</v>
      </c>
      <c r="E1054" s="1285">
        <v>9</v>
      </c>
      <c r="F1054" s="55" t="s">
        <v>213</v>
      </c>
      <c r="G1054" s="460" t="s">
        <v>73</v>
      </c>
      <c r="H1054" s="730">
        <f>I1054+K1054</f>
        <v>28.5</v>
      </c>
      <c r="I1054" s="728">
        <v>28.5</v>
      </c>
      <c r="J1054" s="470"/>
      <c r="K1054" s="475"/>
      <c r="L1054" s="1697" t="s">
        <v>997</v>
      </c>
      <c r="M1054" s="1698" t="s">
        <v>998</v>
      </c>
      <c r="N1054" s="1699" t="s">
        <v>1027</v>
      </c>
      <c r="O1054" s="1698" t="s">
        <v>999</v>
      </c>
      <c r="P1054" s="1700" t="s">
        <v>718</v>
      </c>
    </row>
    <row r="1055" spans="1:16" s="1" customFormat="1" ht="24" customHeight="1" thickBot="1" x14ac:dyDescent="0.25">
      <c r="A1055" s="1298"/>
      <c r="B1055" s="1701"/>
      <c r="C1055" s="938"/>
      <c r="D1055" s="1703"/>
      <c r="E1055" s="1286"/>
      <c r="F1055" s="1012" t="s">
        <v>48</v>
      </c>
      <c r="G1055" s="1013"/>
      <c r="H1055" s="83">
        <f t="shared" ref="H1055:K1055" si="370">H1054</f>
        <v>28.5</v>
      </c>
      <c r="I1055" s="477">
        <f t="shared" si="370"/>
        <v>28.5</v>
      </c>
      <c r="J1055" s="477">
        <f t="shared" si="370"/>
        <v>0</v>
      </c>
      <c r="K1055" s="478">
        <f t="shared" si="370"/>
        <v>0</v>
      </c>
      <c r="L1055" s="1697"/>
      <c r="M1055" s="1698"/>
      <c r="N1055" s="1699"/>
      <c r="O1055" s="1698"/>
      <c r="P1055" s="1700"/>
    </row>
    <row r="1056" spans="1:16" s="1" customFormat="1" ht="15.75" hidden="1" customHeight="1" thickBot="1" x14ac:dyDescent="0.25">
      <c r="A1056" s="1298">
        <v>1</v>
      </c>
      <c r="B1056" s="1198">
        <v>1</v>
      </c>
      <c r="C1056" s="960">
        <v>12</v>
      </c>
      <c r="D1056" s="1312" t="s">
        <v>511</v>
      </c>
      <c r="E1056" s="1299" t="s">
        <v>519</v>
      </c>
      <c r="F1056" s="615" t="s">
        <v>222</v>
      </c>
      <c r="G1056" s="28" t="s">
        <v>80</v>
      </c>
      <c r="H1056" s="482">
        <f>SUM(I1056+K1056)</f>
        <v>0</v>
      </c>
      <c r="I1056" s="470"/>
      <c r="J1056" s="470"/>
      <c r="K1056" s="475"/>
    </row>
    <row r="1057" spans="1:16" s="1" customFormat="1" ht="13.5" hidden="1" customHeight="1" thickBot="1" x14ac:dyDescent="0.25">
      <c r="A1057" s="1298"/>
      <c r="B1057" s="1198"/>
      <c r="C1057" s="960"/>
      <c r="D1057" s="1312"/>
      <c r="E1057" s="1299"/>
      <c r="F1057" s="609" t="s">
        <v>222</v>
      </c>
      <c r="G1057" s="366" t="s">
        <v>74</v>
      </c>
      <c r="H1057" s="481">
        <f>I1057+K1057</f>
        <v>0</v>
      </c>
      <c r="I1057" s="473"/>
      <c r="J1057" s="473"/>
      <c r="K1057" s="474"/>
    </row>
    <row r="1058" spans="1:16" s="1" customFormat="1" ht="15.75" hidden="1" customHeight="1" thickBot="1" x14ac:dyDescent="0.25">
      <c r="A1058" s="1298"/>
      <c r="B1058" s="1198"/>
      <c r="C1058" s="960"/>
      <c r="D1058" s="1312"/>
      <c r="E1058" s="1299"/>
      <c r="F1058" s="609" t="s">
        <v>222</v>
      </c>
      <c r="G1058" s="366" t="s">
        <v>568</v>
      </c>
      <c r="H1058" s="481">
        <f>I1058+K1058</f>
        <v>0</v>
      </c>
      <c r="I1058" s="473"/>
      <c r="J1058" s="473"/>
      <c r="K1058" s="474"/>
    </row>
    <row r="1059" spans="1:16" s="1" customFormat="1" ht="15.75" hidden="1" customHeight="1" thickBot="1" x14ac:dyDescent="0.25">
      <c r="A1059" s="1298"/>
      <c r="B1059" s="1198"/>
      <c r="C1059" s="960"/>
      <c r="D1059" s="1312"/>
      <c r="E1059" s="1299"/>
      <c r="F1059" s="609" t="s">
        <v>222</v>
      </c>
      <c r="G1059" s="440" t="s">
        <v>574</v>
      </c>
      <c r="H1059" s="481">
        <f>I1059+K1059</f>
        <v>0</v>
      </c>
      <c r="I1059" s="473"/>
      <c r="J1059" s="473"/>
      <c r="K1059" s="474"/>
    </row>
    <row r="1060" spans="1:16" s="1" customFormat="1" ht="2.25" hidden="1" customHeight="1" thickBot="1" x14ac:dyDescent="0.25">
      <c r="A1060" s="1298"/>
      <c r="B1060" s="1198"/>
      <c r="C1060" s="960"/>
      <c r="D1060" s="1312"/>
      <c r="E1060" s="1299"/>
      <c r="F1060" s="1012" t="s">
        <v>48</v>
      </c>
      <c r="G1060" s="1013"/>
      <c r="H1060" s="83">
        <f t="shared" ref="H1060:K1060" si="371">H1056+H1057+H1059+H1058</f>
        <v>0</v>
      </c>
      <c r="I1060" s="477">
        <f t="shared" si="371"/>
        <v>0</v>
      </c>
      <c r="J1060" s="477">
        <f t="shared" si="371"/>
        <v>0</v>
      </c>
      <c r="K1060" s="478">
        <f t="shared" si="371"/>
        <v>0</v>
      </c>
    </row>
    <row r="1061" spans="1:16" s="1" customFormat="1" ht="15.75" hidden="1" customHeight="1" thickBot="1" x14ac:dyDescent="0.25">
      <c r="A1061" s="1298">
        <v>1</v>
      </c>
      <c r="B1061" s="1198">
        <v>1</v>
      </c>
      <c r="C1061" s="960">
        <v>13</v>
      </c>
      <c r="D1061" s="1312" t="s">
        <v>512</v>
      </c>
      <c r="E1061" s="1299" t="s">
        <v>465</v>
      </c>
      <c r="F1061" s="635" t="s">
        <v>524</v>
      </c>
      <c r="G1061" s="28" t="s">
        <v>80</v>
      </c>
      <c r="H1061" s="481">
        <f>SUM(I1061+K1061)</f>
        <v>0</v>
      </c>
      <c r="I1061" s="473"/>
      <c r="J1061" s="473"/>
      <c r="K1061" s="474"/>
    </row>
    <row r="1062" spans="1:16" s="1" customFormat="1" ht="15.75" hidden="1" customHeight="1" thickBot="1" x14ac:dyDescent="0.25">
      <c r="A1062" s="1298"/>
      <c r="B1062" s="1198"/>
      <c r="C1062" s="960"/>
      <c r="D1062" s="1312"/>
      <c r="E1062" s="1299"/>
      <c r="F1062" s="624" t="s">
        <v>524</v>
      </c>
      <c r="G1062" s="147" t="s">
        <v>74</v>
      </c>
      <c r="H1062" s="481">
        <f>I1062+K1062</f>
        <v>0</v>
      </c>
      <c r="I1062" s="473"/>
      <c r="J1062" s="473"/>
      <c r="K1062" s="474"/>
    </row>
    <row r="1063" spans="1:16" s="1" customFormat="1" ht="15.75" hidden="1" customHeight="1" thickBot="1" x14ac:dyDescent="0.25">
      <c r="A1063" s="1298"/>
      <c r="B1063" s="1198"/>
      <c r="C1063" s="960"/>
      <c r="D1063" s="1312"/>
      <c r="E1063" s="1299"/>
      <c r="F1063" s="587" t="s">
        <v>524</v>
      </c>
      <c r="G1063" s="588" t="s">
        <v>106</v>
      </c>
      <c r="H1063" s="481">
        <f>I1063+K1063</f>
        <v>0</v>
      </c>
      <c r="I1063" s="237"/>
      <c r="J1063" s="237"/>
      <c r="K1063" s="345"/>
    </row>
    <row r="1064" spans="1:16" s="1" customFormat="1" ht="18" hidden="1" customHeight="1" thickBot="1" x14ac:dyDescent="0.25">
      <c r="A1064" s="1298"/>
      <c r="B1064" s="1198"/>
      <c r="C1064" s="960"/>
      <c r="D1064" s="1312"/>
      <c r="E1064" s="1299"/>
      <c r="F1064" s="1012" t="s">
        <v>48</v>
      </c>
      <c r="G1064" s="1013"/>
      <c r="H1064" s="131">
        <f t="shared" ref="H1064:K1064" si="372">H1061+H1062+H1063</f>
        <v>0</v>
      </c>
      <c r="I1064" s="116">
        <f t="shared" si="372"/>
        <v>0</v>
      </c>
      <c r="J1064" s="116">
        <f t="shared" si="372"/>
        <v>0</v>
      </c>
      <c r="K1064" s="117">
        <f t="shared" si="372"/>
        <v>0</v>
      </c>
    </row>
    <row r="1065" spans="1:16" s="1" customFormat="1" ht="20.25" customHeight="1" thickBot="1" x14ac:dyDescent="0.25">
      <c r="A1065" s="613">
        <v>1</v>
      </c>
      <c r="B1065" s="236">
        <v>1</v>
      </c>
      <c r="C1065" s="1310" t="s">
        <v>45</v>
      </c>
      <c r="D1065" s="1177"/>
      <c r="E1065" s="1177"/>
      <c r="F1065" s="1177"/>
      <c r="G1065" s="1178"/>
      <c r="H1065" s="537">
        <f>I1065+K1065</f>
        <v>28.5</v>
      </c>
      <c r="I1065" s="538">
        <f t="shared" ref="I1065:J1065" si="373">I1022+I1026+I1029+I1031+I1033+I1037+I1043+I1049+I1051+I1053+I1055+I1060+I1064</f>
        <v>28.5</v>
      </c>
      <c r="J1065" s="538">
        <f t="shared" si="373"/>
        <v>0</v>
      </c>
      <c r="K1065" s="276">
        <f>K1022+K1026+K1029+K1031+K1033+K1037+K1043+K1049+K1051+K1053+K1055+K1060+K1064</f>
        <v>0</v>
      </c>
      <c r="L1065" s="743"/>
      <c r="M1065" s="738"/>
      <c r="N1065" s="738"/>
      <c r="O1065" s="738"/>
      <c r="P1065" s="739"/>
    </row>
    <row r="1066" spans="1:16" s="1" customFormat="1" ht="12" customHeight="1" thickBot="1" x14ac:dyDescent="0.25">
      <c r="A1066" s="689">
        <v>1</v>
      </c>
      <c r="B1066" s="798">
        <v>2</v>
      </c>
      <c r="C1066" s="799" t="s">
        <v>224</v>
      </c>
      <c r="D1066" s="767"/>
      <c r="E1066" s="767"/>
      <c r="F1066" s="767"/>
      <c r="G1066" s="767"/>
      <c r="H1066" s="767"/>
      <c r="I1066" s="767"/>
      <c r="J1066" s="767"/>
      <c r="K1066" s="767"/>
      <c r="L1066" s="782"/>
      <c r="M1066" s="782"/>
      <c r="N1066" s="782"/>
      <c r="O1066" s="782"/>
      <c r="P1066" s="783"/>
    </row>
    <row r="1067" spans="1:16" s="1" customFormat="1" ht="13.5" customHeight="1" thickBot="1" x14ac:dyDescent="0.25">
      <c r="A1067" s="1298">
        <v>1</v>
      </c>
      <c r="B1067" s="1198">
        <v>2</v>
      </c>
      <c r="C1067" s="960">
        <v>1</v>
      </c>
      <c r="D1067" s="1014" t="s">
        <v>620</v>
      </c>
      <c r="E1067" s="1311">
        <v>9</v>
      </c>
      <c r="F1067" s="615" t="s">
        <v>213</v>
      </c>
      <c r="G1067" s="515" t="s">
        <v>73</v>
      </c>
      <c r="H1067" s="528">
        <f>SUM(I1067,K1067)</f>
        <v>21</v>
      </c>
      <c r="I1067" s="529">
        <v>14.5</v>
      </c>
      <c r="J1067" s="529"/>
      <c r="K1067" s="389">
        <v>6.5</v>
      </c>
      <c r="L1067" s="1639" t="s">
        <v>843</v>
      </c>
      <c r="M1067" s="1355" t="s">
        <v>844</v>
      </c>
      <c r="N1067" s="1096" t="s">
        <v>845</v>
      </c>
      <c r="O1067" s="1355" t="s">
        <v>846</v>
      </c>
      <c r="P1067" s="1674" t="s">
        <v>718</v>
      </c>
    </row>
    <row r="1068" spans="1:16" s="1" customFormat="1" ht="120.75" customHeight="1" thickBot="1" x14ac:dyDescent="0.25">
      <c r="A1068" s="1298"/>
      <c r="B1068" s="1198"/>
      <c r="C1068" s="960"/>
      <c r="D1068" s="1016"/>
      <c r="E1068" s="1311"/>
      <c r="F1068" s="1012" t="s">
        <v>48</v>
      </c>
      <c r="G1068" s="1264"/>
      <c r="H1068" s="531">
        <f t="shared" ref="H1068:K1068" si="374">H1067</f>
        <v>21</v>
      </c>
      <c r="I1068" s="532">
        <f t="shared" si="374"/>
        <v>14.5</v>
      </c>
      <c r="J1068" s="532">
        <f t="shared" si="374"/>
        <v>0</v>
      </c>
      <c r="K1068" s="536">
        <f t="shared" si="374"/>
        <v>6.5</v>
      </c>
      <c r="L1068" s="962"/>
      <c r="M1068" s="939"/>
      <c r="N1068" s="1169"/>
      <c r="O1068" s="939"/>
      <c r="P1068" s="988"/>
    </row>
    <row r="1069" spans="1:16" s="1" customFormat="1" ht="15" hidden="1" customHeight="1" x14ac:dyDescent="0.2">
      <c r="A1069" s="1298">
        <v>1</v>
      </c>
      <c r="B1069" s="1198">
        <v>2</v>
      </c>
      <c r="C1069" s="960">
        <v>2</v>
      </c>
      <c r="D1069" s="1246" t="s">
        <v>226</v>
      </c>
      <c r="E1069" s="1299">
        <v>9</v>
      </c>
      <c r="F1069" s="18" t="s">
        <v>524</v>
      </c>
      <c r="G1069" s="53" t="s">
        <v>73</v>
      </c>
      <c r="H1069" s="344">
        <f>I1069+K1069</f>
        <v>0</v>
      </c>
      <c r="I1069" s="542"/>
      <c r="J1069" s="542"/>
      <c r="K1069" s="291"/>
      <c r="L1069" s="890"/>
      <c r="M1069" s="888"/>
      <c r="N1069" s="888"/>
      <c r="O1069" s="888"/>
      <c r="P1069" s="889"/>
    </row>
    <row r="1070" spans="1:16" s="1" customFormat="1" ht="18" hidden="1" customHeight="1" x14ac:dyDescent="0.2">
      <c r="A1070" s="1298"/>
      <c r="B1070" s="1198"/>
      <c r="C1070" s="960"/>
      <c r="D1070" s="1247"/>
      <c r="E1070" s="1299"/>
      <c r="F1070" s="1012" t="s">
        <v>48</v>
      </c>
      <c r="G1070" s="1264"/>
      <c r="H1070" s="487">
        <f t="shared" ref="H1070:K1070" si="375">H1069</f>
        <v>0</v>
      </c>
      <c r="I1070" s="477">
        <f t="shared" si="375"/>
        <v>0</v>
      </c>
      <c r="J1070" s="477">
        <f t="shared" si="375"/>
        <v>0</v>
      </c>
      <c r="K1070" s="476">
        <f t="shared" si="375"/>
        <v>0</v>
      </c>
      <c r="L1070" s="890"/>
      <c r="M1070" s="888"/>
      <c r="N1070" s="888"/>
      <c r="O1070" s="888"/>
      <c r="P1070" s="889"/>
    </row>
    <row r="1071" spans="1:16" s="1" customFormat="1" ht="15" hidden="1" customHeight="1" thickBot="1" x14ac:dyDescent="0.25">
      <c r="A1071" s="1298">
        <v>1</v>
      </c>
      <c r="B1071" s="1198">
        <v>2</v>
      </c>
      <c r="C1071" s="960">
        <v>3</v>
      </c>
      <c r="D1071" s="1348" t="s">
        <v>227</v>
      </c>
      <c r="E1071" s="1299">
        <v>9</v>
      </c>
      <c r="F1071" s="463" t="s">
        <v>213</v>
      </c>
      <c r="G1071" s="460" t="s">
        <v>73</v>
      </c>
      <c r="H1071" s="606">
        <f>SUM(I1071,K1071)</f>
        <v>0</v>
      </c>
      <c r="I1071" s="287"/>
      <c r="J1071" s="473"/>
      <c r="K1071" s="521"/>
      <c r="L1071" s="890"/>
      <c r="M1071" s="888"/>
      <c r="N1071" s="888"/>
      <c r="O1071" s="888"/>
      <c r="P1071" s="889"/>
    </row>
    <row r="1072" spans="1:16" s="1" customFormat="1" ht="15" hidden="1" customHeight="1" thickBot="1" x14ac:dyDescent="0.25">
      <c r="A1072" s="1298"/>
      <c r="B1072" s="1198"/>
      <c r="C1072" s="960"/>
      <c r="D1072" s="1704"/>
      <c r="E1072" s="1299"/>
      <c r="F1072" s="615" t="s">
        <v>213</v>
      </c>
      <c r="G1072" s="14" t="s">
        <v>106</v>
      </c>
      <c r="H1072" s="500">
        <f>I1072+K1072</f>
        <v>0</v>
      </c>
      <c r="I1072" s="470"/>
      <c r="J1072" s="470"/>
      <c r="K1072" s="115"/>
      <c r="L1072" s="890"/>
      <c r="M1072" s="888"/>
      <c r="N1072" s="888"/>
      <c r="O1072" s="888"/>
      <c r="P1072" s="889"/>
    </row>
    <row r="1073" spans="1:16" s="1" customFormat="1" ht="12.75" hidden="1" customHeight="1" thickBot="1" x14ac:dyDescent="0.25">
      <c r="A1073" s="1298"/>
      <c r="B1073" s="1198"/>
      <c r="C1073" s="960"/>
      <c r="D1073" s="1349"/>
      <c r="E1073" s="1299"/>
      <c r="F1073" s="1012" t="s">
        <v>48</v>
      </c>
      <c r="G1073" s="1264"/>
      <c r="H1073" s="487">
        <f t="shared" ref="H1073:K1073" si="376">H1071+H1072</f>
        <v>0</v>
      </c>
      <c r="I1073" s="477">
        <f t="shared" si="376"/>
        <v>0</v>
      </c>
      <c r="J1073" s="477">
        <f t="shared" si="376"/>
        <v>0</v>
      </c>
      <c r="K1073" s="476">
        <f t="shared" si="376"/>
        <v>0</v>
      </c>
      <c r="L1073" s="890"/>
      <c r="M1073" s="888"/>
      <c r="N1073" s="888"/>
      <c r="O1073" s="888"/>
      <c r="P1073" s="889"/>
    </row>
    <row r="1074" spans="1:16" s="1" customFormat="1" ht="15" hidden="1" customHeight="1" x14ac:dyDescent="0.2">
      <c r="A1074" s="1298">
        <v>1</v>
      </c>
      <c r="B1074" s="1198">
        <v>2</v>
      </c>
      <c r="C1074" s="960">
        <v>4</v>
      </c>
      <c r="D1074" s="1014" t="s">
        <v>633</v>
      </c>
      <c r="E1074" s="1301" t="s">
        <v>544</v>
      </c>
      <c r="F1074" s="18" t="s">
        <v>213</v>
      </c>
      <c r="G1074" s="28" t="s">
        <v>73</v>
      </c>
      <c r="H1074" s="146">
        <f>I1074+K1074</f>
        <v>0</v>
      </c>
      <c r="I1074" s="84"/>
      <c r="J1074" s="84"/>
      <c r="K1074" s="239"/>
      <c r="L1074" s="890"/>
      <c r="M1074" s="888"/>
      <c r="N1074" s="888"/>
      <c r="O1074" s="888"/>
      <c r="P1074" s="889"/>
    </row>
    <row r="1075" spans="1:16" s="1" customFormat="1" ht="14.25" hidden="1" customHeight="1" x14ac:dyDescent="0.2">
      <c r="A1075" s="1298"/>
      <c r="B1075" s="1198"/>
      <c r="C1075" s="960"/>
      <c r="D1075" s="1364"/>
      <c r="E1075" s="1301"/>
      <c r="F1075" s="639" t="s">
        <v>213</v>
      </c>
      <c r="G1075" s="147" t="s">
        <v>106</v>
      </c>
      <c r="H1075" s="482">
        <f>I1075+K1075</f>
        <v>0</v>
      </c>
      <c r="I1075" s="470">
        <v>0</v>
      </c>
      <c r="J1075" s="470"/>
      <c r="K1075" s="494"/>
      <c r="L1075" s="890"/>
      <c r="M1075" s="888"/>
      <c r="N1075" s="888"/>
      <c r="O1075" s="888"/>
      <c r="P1075" s="889"/>
    </row>
    <row r="1076" spans="1:16" s="1" customFormat="1" ht="15" hidden="1" customHeight="1" x14ac:dyDescent="0.2">
      <c r="A1076" s="1298"/>
      <c r="B1076" s="1198"/>
      <c r="C1076" s="960"/>
      <c r="D1076" s="1365"/>
      <c r="E1076" s="1301"/>
      <c r="F1076" s="1012" t="s">
        <v>48</v>
      </c>
      <c r="G1076" s="1264"/>
      <c r="H1076" s="487">
        <f t="shared" ref="H1076:K1076" si="377">H1074+H1075</f>
        <v>0</v>
      </c>
      <c r="I1076" s="477">
        <f t="shared" si="377"/>
        <v>0</v>
      </c>
      <c r="J1076" s="477">
        <f t="shared" si="377"/>
        <v>0</v>
      </c>
      <c r="K1076" s="476">
        <f t="shared" si="377"/>
        <v>0</v>
      </c>
      <c r="L1076" s="890"/>
      <c r="M1076" s="888"/>
      <c r="N1076" s="888"/>
      <c r="O1076" s="888"/>
      <c r="P1076" s="889"/>
    </row>
    <row r="1077" spans="1:16" s="1" customFormat="1" ht="0.75" hidden="1" customHeight="1" x14ac:dyDescent="0.2">
      <c r="A1077" s="1298">
        <v>1</v>
      </c>
      <c r="B1077" s="1198">
        <v>2</v>
      </c>
      <c r="C1077" s="960">
        <v>5</v>
      </c>
      <c r="D1077" s="1304" t="s">
        <v>67</v>
      </c>
      <c r="E1077" s="1301" t="s">
        <v>598</v>
      </c>
      <c r="F1077" s="639" t="s">
        <v>213</v>
      </c>
      <c r="G1077" s="70" t="s">
        <v>73</v>
      </c>
      <c r="H1077" s="606">
        <f>SUM(I1077,K1077)</f>
        <v>0</v>
      </c>
      <c r="I1077" s="287"/>
      <c r="J1077" s="473"/>
      <c r="K1077" s="521"/>
      <c r="L1077" s="890"/>
      <c r="M1077" s="888"/>
      <c r="N1077" s="888"/>
      <c r="O1077" s="888"/>
      <c r="P1077" s="889"/>
    </row>
    <row r="1078" spans="1:16" s="1" customFormat="1" ht="15" hidden="1" customHeight="1" thickBot="1" x14ac:dyDescent="0.25">
      <c r="A1078" s="1298"/>
      <c r="B1078" s="1198"/>
      <c r="C1078" s="960"/>
      <c r="D1078" s="1305"/>
      <c r="E1078" s="1301"/>
      <c r="F1078" s="1012" t="s">
        <v>48</v>
      </c>
      <c r="G1078" s="1264"/>
      <c r="H1078" s="487">
        <f t="shared" ref="H1078:K1078" si="378">H1077</f>
        <v>0</v>
      </c>
      <c r="I1078" s="477"/>
      <c r="J1078" s="477">
        <f t="shared" si="378"/>
        <v>0</v>
      </c>
      <c r="K1078" s="476">
        <f t="shared" si="378"/>
        <v>0</v>
      </c>
      <c r="L1078" s="890"/>
      <c r="M1078" s="888"/>
      <c r="N1078" s="888"/>
      <c r="O1078" s="888"/>
      <c r="P1078" s="889"/>
    </row>
    <row r="1079" spans="1:16" s="1" customFormat="1" ht="18" hidden="1" customHeight="1" x14ac:dyDescent="0.2">
      <c r="A1079" s="1298">
        <v>1</v>
      </c>
      <c r="B1079" s="1198">
        <v>2</v>
      </c>
      <c r="C1079" s="960">
        <v>6</v>
      </c>
      <c r="D1079" s="1258"/>
      <c r="E1079" s="1303">
        <v>9</v>
      </c>
      <c r="F1079" s="180" t="s">
        <v>225</v>
      </c>
      <c r="G1079" s="183" t="s">
        <v>73</v>
      </c>
      <c r="H1079" s="170">
        <f>SUM(I1079,K1079)</f>
        <v>0</v>
      </c>
      <c r="I1079" s="171"/>
      <c r="J1079" s="171"/>
      <c r="K1079" s="222"/>
      <c r="L1079" s="890"/>
      <c r="M1079" s="888"/>
      <c r="N1079" s="888"/>
      <c r="O1079" s="888"/>
      <c r="P1079" s="889"/>
    </row>
    <row r="1080" spans="1:16" s="1" customFormat="1" ht="15.75" hidden="1" customHeight="1" x14ac:dyDescent="0.2">
      <c r="A1080" s="1298"/>
      <c r="B1080" s="1198"/>
      <c r="C1080" s="960"/>
      <c r="D1080" s="1221"/>
      <c r="E1080" s="1303"/>
      <c r="F1080" s="1012" t="s">
        <v>48</v>
      </c>
      <c r="G1080" s="1264"/>
      <c r="H1080" s="487">
        <f t="shared" ref="H1080:K1080" si="379">H1079</f>
        <v>0</v>
      </c>
      <c r="I1080" s="477">
        <f t="shared" si="379"/>
        <v>0</v>
      </c>
      <c r="J1080" s="477">
        <f t="shared" si="379"/>
        <v>0</v>
      </c>
      <c r="K1080" s="476">
        <f t="shared" si="379"/>
        <v>0</v>
      </c>
      <c r="L1080" s="890"/>
      <c r="M1080" s="888"/>
      <c r="N1080" s="888"/>
      <c r="O1080" s="888"/>
      <c r="P1080" s="889"/>
    </row>
    <row r="1081" spans="1:16" s="1" customFormat="1" ht="13.5" customHeight="1" thickBot="1" x14ac:dyDescent="0.25">
      <c r="A1081" s="1298">
        <v>1</v>
      </c>
      <c r="B1081" s="1198">
        <v>2</v>
      </c>
      <c r="C1081" s="960">
        <v>7</v>
      </c>
      <c r="D1081" s="1006" t="s">
        <v>619</v>
      </c>
      <c r="E1081" s="1299">
        <v>2</v>
      </c>
      <c r="F1081" s="615" t="s">
        <v>231</v>
      </c>
      <c r="G1081" s="460" t="s">
        <v>73</v>
      </c>
      <c r="H1081" s="488">
        <f>SUM(I1081,K1081)</f>
        <v>70</v>
      </c>
      <c r="I1081" s="471">
        <v>56</v>
      </c>
      <c r="J1081" s="471"/>
      <c r="K1081" s="114">
        <v>14</v>
      </c>
      <c r="L1081" s="930" t="s">
        <v>739</v>
      </c>
      <c r="M1081" s="1168" t="s">
        <v>740</v>
      </c>
      <c r="N1081" s="1723" t="s">
        <v>737</v>
      </c>
      <c r="O1081" s="938" t="s">
        <v>738</v>
      </c>
      <c r="P1081" s="986" t="s">
        <v>718</v>
      </c>
    </row>
    <row r="1082" spans="1:16" s="1" customFormat="1" ht="103.5" customHeight="1" thickBot="1" x14ac:dyDescent="0.25">
      <c r="A1082" s="1298"/>
      <c r="B1082" s="1198"/>
      <c r="C1082" s="960"/>
      <c r="D1082" s="1008"/>
      <c r="E1082" s="1299"/>
      <c r="F1082" s="1553" t="s">
        <v>48</v>
      </c>
      <c r="G1082" s="1696"/>
      <c r="H1082" s="487">
        <f t="shared" ref="H1082:K1082" si="380">H1081</f>
        <v>70</v>
      </c>
      <c r="I1082" s="477">
        <f t="shared" si="380"/>
        <v>56</v>
      </c>
      <c r="J1082" s="477">
        <f t="shared" si="380"/>
        <v>0</v>
      </c>
      <c r="K1082" s="476">
        <f t="shared" si="380"/>
        <v>14</v>
      </c>
      <c r="L1082" s="931"/>
      <c r="M1082" s="1169"/>
      <c r="N1082" s="1724"/>
      <c r="O1082" s="939"/>
      <c r="P1082" s="988"/>
    </row>
    <row r="1083" spans="1:16" s="1" customFormat="1" ht="13.5" customHeight="1" thickBot="1" x14ac:dyDescent="0.25">
      <c r="A1083" s="1298">
        <v>1</v>
      </c>
      <c r="B1083" s="1198">
        <v>2</v>
      </c>
      <c r="C1083" s="960">
        <v>8</v>
      </c>
      <c r="D1083" s="1006" t="s">
        <v>232</v>
      </c>
      <c r="E1083" s="1299">
        <v>9</v>
      </c>
      <c r="F1083" s="615" t="s">
        <v>213</v>
      </c>
      <c r="G1083" s="460" t="s">
        <v>73</v>
      </c>
      <c r="H1083" s="488">
        <f>SUM(I1083,K1083)</f>
        <v>7</v>
      </c>
      <c r="I1083" s="471">
        <v>7</v>
      </c>
      <c r="J1083" s="471"/>
      <c r="K1083" s="114"/>
      <c r="L1083" s="1060" t="s">
        <v>232</v>
      </c>
      <c r="M1083" s="938" t="s">
        <v>847</v>
      </c>
      <c r="N1083" s="933">
        <v>16</v>
      </c>
      <c r="O1083" s="933" t="s">
        <v>848</v>
      </c>
      <c r="P1083" s="986" t="s">
        <v>748</v>
      </c>
    </row>
    <row r="1084" spans="1:16" s="1" customFormat="1" ht="17.25" customHeight="1" thickBot="1" x14ac:dyDescent="0.25">
      <c r="A1084" s="1298"/>
      <c r="B1084" s="1198"/>
      <c r="C1084" s="960"/>
      <c r="D1084" s="1008"/>
      <c r="E1084" s="1299"/>
      <c r="F1084" s="1012" t="s">
        <v>48</v>
      </c>
      <c r="G1084" s="1264"/>
      <c r="H1084" s="487">
        <f t="shared" ref="H1084:K1084" si="381">H1083</f>
        <v>7</v>
      </c>
      <c r="I1084" s="477">
        <f t="shared" si="381"/>
        <v>7</v>
      </c>
      <c r="J1084" s="477">
        <f t="shared" si="381"/>
        <v>0</v>
      </c>
      <c r="K1084" s="476">
        <f t="shared" si="381"/>
        <v>0</v>
      </c>
      <c r="L1084" s="962"/>
      <c r="M1084" s="939"/>
      <c r="N1084" s="934"/>
      <c r="O1084" s="934"/>
      <c r="P1084" s="988"/>
    </row>
    <row r="1085" spans="1:16" s="1" customFormat="1" ht="13.5" customHeight="1" thickBot="1" x14ac:dyDescent="0.25">
      <c r="A1085" s="1298">
        <v>1</v>
      </c>
      <c r="B1085" s="1198">
        <v>2</v>
      </c>
      <c r="C1085" s="960">
        <v>9</v>
      </c>
      <c r="D1085" s="1006" t="s">
        <v>233</v>
      </c>
      <c r="E1085" s="938">
        <v>9</v>
      </c>
      <c r="F1085" s="615" t="s">
        <v>213</v>
      </c>
      <c r="G1085" s="460" t="s">
        <v>73</v>
      </c>
      <c r="H1085" s="488">
        <f>SUM(I1085,K1085)</f>
        <v>4.8</v>
      </c>
      <c r="I1085" s="471">
        <v>4.8</v>
      </c>
      <c r="J1085" s="471"/>
      <c r="K1085" s="114"/>
      <c r="L1085" s="1743" t="s">
        <v>233</v>
      </c>
      <c r="M1085" s="938" t="s">
        <v>849</v>
      </c>
      <c r="N1085" s="933">
        <v>12</v>
      </c>
      <c r="O1085" s="933" t="s">
        <v>848</v>
      </c>
      <c r="P1085" s="986" t="s">
        <v>748</v>
      </c>
    </row>
    <row r="1086" spans="1:16" s="1" customFormat="1" ht="15" customHeight="1" thickBot="1" x14ac:dyDescent="0.25">
      <c r="A1086" s="1298"/>
      <c r="B1086" s="1198"/>
      <c r="C1086" s="960"/>
      <c r="D1086" s="1008"/>
      <c r="E1086" s="939"/>
      <c r="F1086" s="1012" t="s">
        <v>48</v>
      </c>
      <c r="G1086" s="1264"/>
      <c r="H1086" s="487">
        <f t="shared" ref="H1086:K1086" si="382">H1085</f>
        <v>4.8</v>
      </c>
      <c r="I1086" s="477">
        <f t="shared" si="382"/>
        <v>4.8</v>
      </c>
      <c r="J1086" s="477">
        <f t="shared" si="382"/>
        <v>0</v>
      </c>
      <c r="K1086" s="476">
        <f t="shared" si="382"/>
        <v>0</v>
      </c>
      <c r="L1086" s="1744"/>
      <c r="M1086" s="939"/>
      <c r="N1086" s="934"/>
      <c r="O1086" s="934"/>
      <c r="P1086" s="988"/>
    </row>
    <row r="1087" spans="1:16" s="1" customFormat="1" ht="15" hidden="1" customHeight="1" x14ac:dyDescent="0.2">
      <c r="A1087" s="1298">
        <v>1</v>
      </c>
      <c r="B1087" s="1198">
        <v>2</v>
      </c>
      <c r="C1087" s="960">
        <v>10</v>
      </c>
      <c r="D1087" s="1246" t="s">
        <v>234</v>
      </c>
      <c r="E1087" s="1309">
        <v>9</v>
      </c>
      <c r="F1087" s="615" t="s">
        <v>213</v>
      </c>
      <c r="G1087" s="460" t="s">
        <v>73</v>
      </c>
      <c r="H1087" s="488">
        <f>SUM(I1087,K1087)</f>
        <v>0</v>
      </c>
      <c r="I1087" s="471"/>
      <c r="J1087" s="471"/>
      <c r="K1087" s="114"/>
      <c r="L1087" s="893"/>
      <c r="M1087" s="894"/>
      <c r="N1087" s="894"/>
      <c r="O1087" s="894"/>
      <c r="P1087" s="895"/>
    </row>
    <row r="1088" spans="1:16" s="1" customFormat="1" ht="15" hidden="1" customHeight="1" x14ac:dyDescent="0.2">
      <c r="A1088" s="1298"/>
      <c r="B1088" s="1198"/>
      <c r="C1088" s="938"/>
      <c r="D1088" s="1256"/>
      <c r="E1088" s="1309"/>
      <c r="F1088" s="1012" t="s">
        <v>48</v>
      </c>
      <c r="G1088" s="1264"/>
      <c r="H1088" s="487">
        <f t="shared" ref="H1088:K1088" si="383">H1087</f>
        <v>0</v>
      </c>
      <c r="I1088" s="477">
        <f t="shared" si="383"/>
        <v>0</v>
      </c>
      <c r="J1088" s="477">
        <f t="shared" si="383"/>
        <v>0</v>
      </c>
      <c r="K1088" s="476">
        <f t="shared" si="383"/>
        <v>0</v>
      </c>
      <c r="L1088" s="893"/>
      <c r="M1088" s="894"/>
      <c r="N1088" s="894"/>
      <c r="O1088" s="894"/>
      <c r="P1088" s="895"/>
    </row>
    <row r="1089" spans="1:16" s="1" customFormat="1" ht="13.5" customHeight="1" thickBot="1" x14ac:dyDescent="0.25">
      <c r="A1089" s="1298">
        <v>1</v>
      </c>
      <c r="B1089" s="1198">
        <v>2</v>
      </c>
      <c r="C1089" s="960">
        <v>11</v>
      </c>
      <c r="D1089" s="1006" t="s">
        <v>235</v>
      </c>
      <c r="E1089" s="1022">
        <v>4</v>
      </c>
      <c r="F1089" s="615" t="s">
        <v>525</v>
      </c>
      <c r="G1089" s="460" t="s">
        <v>73</v>
      </c>
      <c r="H1089" s="488">
        <f>SUM(I1089,K1089)</f>
        <v>97</v>
      </c>
      <c r="I1089" s="471">
        <v>97</v>
      </c>
      <c r="J1089" s="471">
        <v>95.6</v>
      </c>
      <c r="K1089" s="114"/>
      <c r="L1089" s="1060" t="s">
        <v>235</v>
      </c>
      <c r="M1089" s="938" t="s">
        <v>1000</v>
      </c>
      <c r="N1089" s="938">
        <v>100</v>
      </c>
      <c r="O1089" s="938" t="s">
        <v>891</v>
      </c>
      <c r="P1089" s="940" t="s">
        <v>718</v>
      </c>
    </row>
    <row r="1090" spans="1:16" s="1" customFormat="1" ht="13.5" customHeight="1" thickBot="1" x14ac:dyDescent="0.25">
      <c r="A1090" s="999"/>
      <c r="B1090" s="1002"/>
      <c r="C1090" s="938"/>
      <c r="D1090" s="1007"/>
      <c r="E1090" s="1191"/>
      <c r="F1090" s="1012" t="s">
        <v>48</v>
      </c>
      <c r="G1090" s="1264"/>
      <c r="H1090" s="487">
        <f t="shared" ref="H1090:K1090" si="384">H1089</f>
        <v>97</v>
      </c>
      <c r="I1090" s="477">
        <f t="shared" si="384"/>
        <v>97</v>
      </c>
      <c r="J1090" s="477">
        <f t="shared" si="384"/>
        <v>95.6</v>
      </c>
      <c r="K1090" s="476">
        <f t="shared" si="384"/>
        <v>0</v>
      </c>
      <c r="L1090" s="1110"/>
      <c r="M1090" s="1108"/>
      <c r="N1090" s="1108"/>
      <c r="O1090" s="1108"/>
      <c r="P1090" s="1107"/>
    </row>
    <row r="1091" spans="1:16" s="1" customFormat="1" ht="15" hidden="1" customHeight="1" x14ac:dyDescent="0.2">
      <c r="A1091" s="999">
        <v>1</v>
      </c>
      <c r="B1091" s="1002">
        <v>2</v>
      </c>
      <c r="C1091" s="938">
        <v>12</v>
      </c>
      <c r="D1091" s="1199" t="s">
        <v>382</v>
      </c>
      <c r="E1091" s="1022">
        <v>27</v>
      </c>
      <c r="F1091" s="55" t="s">
        <v>213</v>
      </c>
      <c r="G1091" s="51" t="s">
        <v>73</v>
      </c>
      <c r="H1091" s="500">
        <f>SUM(I1091+K1091)</f>
        <v>0</v>
      </c>
      <c r="I1091" s="470">
        <v>0</v>
      </c>
      <c r="J1091" s="470"/>
      <c r="K1091" s="88">
        <v>0</v>
      </c>
    </row>
    <row r="1092" spans="1:16" s="1" customFormat="1" ht="15" hidden="1" customHeight="1" x14ac:dyDescent="0.2">
      <c r="A1092" s="1001"/>
      <c r="B1092" s="1004"/>
      <c r="C1092" s="939"/>
      <c r="D1092" s="1200"/>
      <c r="E1092" s="1191"/>
      <c r="F1092" s="1012" t="s">
        <v>48</v>
      </c>
      <c r="G1092" s="1013"/>
      <c r="H1092" s="487">
        <f t="shared" ref="H1092:K1092" si="385">H1091</f>
        <v>0</v>
      </c>
      <c r="I1092" s="477">
        <f t="shared" si="385"/>
        <v>0</v>
      </c>
      <c r="J1092" s="477">
        <f t="shared" si="385"/>
        <v>0</v>
      </c>
      <c r="K1092" s="476">
        <f t="shared" si="385"/>
        <v>0</v>
      </c>
    </row>
    <row r="1093" spans="1:16" s="6" customFormat="1" ht="15" hidden="1" customHeight="1" x14ac:dyDescent="0.2">
      <c r="A1093" s="999">
        <v>1</v>
      </c>
      <c r="B1093" s="1002">
        <v>2</v>
      </c>
      <c r="C1093" s="938">
        <v>13</v>
      </c>
      <c r="D1093" s="1258" t="s">
        <v>437</v>
      </c>
      <c r="E1093" s="1302">
        <v>9</v>
      </c>
      <c r="F1093" s="627" t="s">
        <v>213</v>
      </c>
      <c r="G1093" s="188" t="s">
        <v>73</v>
      </c>
      <c r="H1093" s="170">
        <f>SUM(I1093,K1093)</f>
        <v>0</v>
      </c>
      <c r="I1093" s="171">
        <v>0</v>
      </c>
      <c r="J1093" s="182"/>
      <c r="K1093" s="222"/>
    </row>
    <row r="1094" spans="1:16" s="6" customFormat="1" ht="15" hidden="1" customHeight="1" x14ac:dyDescent="0.2">
      <c r="A1094" s="1000"/>
      <c r="B1094" s="1003"/>
      <c r="C1094" s="1005"/>
      <c r="D1094" s="1220"/>
      <c r="E1094" s="1279"/>
      <c r="F1094" s="180" t="s">
        <v>213</v>
      </c>
      <c r="G1094" s="355" t="s">
        <v>74</v>
      </c>
      <c r="H1094" s="170">
        <f>SUM(I1094,K1094)</f>
        <v>0</v>
      </c>
      <c r="I1094" s="171">
        <v>0</v>
      </c>
      <c r="J1094" s="171"/>
      <c r="K1094" s="222"/>
    </row>
    <row r="1095" spans="1:16" s="1" customFormat="1" ht="15" hidden="1" customHeight="1" x14ac:dyDescent="0.2">
      <c r="A1095" s="1000"/>
      <c r="B1095" s="1003"/>
      <c r="C1095" s="1005"/>
      <c r="D1095" s="1220"/>
      <c r="E1095" s="1279"/>
      <c r="F1095" s="1012" t="s">
        <v>48</v>
      </c>
      <c r="G1095" s="1013"/>
      <c r="H1095" s="487">
        <f t="shared" ref="H1095:K1095" si="386">SUM(H1093,H1094)</f>
        <v>0</v>
      </c>
      <c r="I1095" s="477">
        <f t="shared" si="386"/>
        <v>0</v>
      </c>
      <c r="J1095" s="477">
        <f t="shared" si="386"/>
        <v>0</v>
      </c>
      <c r="K1095" s="476">
        <f t="shared" si="386"/>
        <v>0</v>
      </c>
    </row>
    <row r="1096" spans="1:16" s="1" customFormat="1" ht="15" hidden="1" customHeight="1" thickBot="1" x14ac:dyDescent="0.25">
      <c r="A1096" s="999">
        <v>1</v>
      </c>
      <c r="B1096" s="1002">
        <v>2</v>
      </c>
      <c r="C1096" s="938">
        <v>14</v>
      </c>
      <c r="D1096" s="1006" t="s">
        <v>68</v>
      </c>
      <c r="E1096" s="1300">
        <v>9</v>
      </c>
      <c r="F1096" s="74" t="s">
        <v>213</v>
      </c>
      <c r="G1096" s="356" t="s">
        <v>73</v>
      </c>
      <c r="H1096" s="500">
        <f>SUM(I1096+K1096)</f>
        <v>0</v>
      </c>
      <c r="I1096" s="470"/>
      <c r="J1096" s="470"/>
      <c r="K1096" s="239"/>
    </row>
    <row r="1097" spans="1:16" s="1" customFormat="1" ht="15" hidden="1" customHeight="1" thickBot="1" x14ac:dyDescent="0.25">
      <c r="A1097" s="1001"/>
      <c r="B1097" s="1004"/>
      <c r="C1097" s="939"/>
      <c r="D1097" s="1008"/>
      <c r="E1097" s="1301"/>
      <c r="F1097" s="1012" t="s">
        <v>48</v>
      </c>
      <c r="G1097" s="1189"/>
      <c r="H1097" s="487">
        <f t="shared" ref="H1097:K1097" si="387">H1096</f>
        <v>0</v>
      </c>
      <c r="I1097" s="476">
        <f t="shared" si="387"/>
        <v>0</v>
      </c>
      <c r="J1097" s="477">
        <f t="shared" si="387"/>
        <v>0</v>
      </c>
      <c r="K1097" s="476">
        <f t="shared" si="387"/>
        <v>0</v>
      </c>
    </row>
    <row r="1098" spans="1:16" s="1" customFormat="1" ht="15" hidden="1" customHeight="1" x14ac:dyDescent="0.2">
      <c r="A1098" s="1298">
        <v>1</v>
      </c>
      <c r="B1098" s="1198">
        <v>2</v>
      </c>
      <c r="C1098" s="960">
        <v>15</v>
      </c>
      <c r="D1098" s="1014" t="s">
        <v>621</v>
      </c>
      <c r="E1098" s="1299">
        <v>9</v>
      </c>
      <c r="F1098" s="616" t="s">
        <v>213</v>
      </c>
      <c r="G1098" s="515" t="s">
        <v>73</v>
      </c>
      <c r="H1098" s="472">
        <f>SUM(I1098,K1098)</f>
        <v>0</v>
      </c>
      <c r="I1098" s="473"/>
      <c r="J1098" s="473"/>
      <c r="K1098" s="521"/>
    </row>
    <row r="1099" spans="1:16" s="1" customFormat="1" ht="15" hidden="1" customHeight="1" x14ac:dyDescent="0.2">
      <c r="A1099" s="1298"/>
      <c r="B1099" s="1198"/>
      <c r="C1099" s="960"/>
      <c r="D1099" s="1015"/>
      <c r="E1099" s="1299"/>
      <c r="F1099" s="615" t="s">
        <v>213</v>
      </c>
      <c r="G1099" s="366" t="s">
        <v>106</v>
      </c>
      <c r="H1099" s="472">
        <f>I1099+K1099</f>
        <v>0</v>
      </c>
      <c r="I1099" s="473"/>
      <c r="J1099" s="473"/>
      <c r="K1099" s="115"/>
    </row>
    <row r="1100" spans="1:16" s="1" customFormat="1" ht="12.75" hidden="1" customHeight="1" thickBot="1" x14ac:dyDescent="0.25">
      <c r="A1100" s="1298"/>
      <c r="B1100" s="1198"/>
      <c r="C1100" s="960"/>
      <c r="D1100" s="1016"/>
      <c r="E1100" s="1299"/>
      <c r="F1100" s="1012" t="s">
        <v>48</v>
      </c>
      <c r="G1100" s="1264"/>
      <c r="H1100" s="487">
        <f t="shared" ref="H1100:K1100" si="388">H1098+H1099</f>
        <v>0</v>
      </c>
      <c r="I1100" s="477">
        <f t="shared" si="388"/>
        <v>0</v>
      </c>
      <c r="J1100" s="477">
        <f t="shared" si="388"/>
        <v>0</v>
      </c>
      <c r="K1100" s="476">
        <f t="shared" si="388"/>
        <v>0</v>
      </c>
    </row>
    <row r="1101" spans="1:16" s="1" customFormat="1" ht="15" hidden="1" customHeight="1" x14ac:dyDescent="0.2">
      <c r="A1101" s="1298">
        <v>1</v>
      </c>
      <c r="B1101" s="1198">
        <v>2</v>
      </c>
      <c r="C1101" s="960">
        <v>16</v>
      </c>
      <c r="D1101" s="1014" t="s">
        <v>625</v>
      </c>
      <c r="E1101" s="1022">
        <v>9</v>
      </c>
      <c r="F1101" s="635" t="s">
        <v>213</v>
      </c>
      <c r="G1101" s="460" t="s">
        <v>73</v>
      </c>
      <c r="H1101" s="488">
        <f>SUM(I1101,K1101)</f>
        <v>0</v>
      </c>
      <c r="I1101" s="471"/>
      <c r="J1101" s="471"/>
      <c r="K1101" s="114"/>
    </row>
    <row r="1102" spans="1:16" s="1" customFormat="1" ht="15" hidden="1" customHeight="1" thickBot="1" x14ac:dyDescent="0.25">
      <c r="A1102" s="999"/>
      <c r="B1102" s="1002"/>
      <c r="C1102" s="938"/>
      <c r="D1102" s="1015"/>
      <c r="E1102" s="1191"/>
      <c r="F1102" s="1012" t="s">
        <v>48</v>
      </c>
      <c r="G1102" s="1264"/>
      <c r="H1102" s="487">
        <f t="shared" ref="H1102:K1102" si="389">H1101</f>
        <v>0</v>
      </c>
      <c r="I1102" s="477">
        <f t="shared" si="389"/>
        <v>0</v>
      </c>
      <c r="J1102" s="477">
        <f t="shared" si="389"/>
        <v>0</v>
      </c>
      <c r="K1102" s="476">
        <f t="shared" si="389"/>
        <v>0</v>
      </c>
    </row>
    <row r="1103" spans="1:16" s="1" customFormat="1" ht="15" hidden="1" customHeight="1" thickBot="1" x14ac:dyDescent="0.25">
      <c r="A1103" s="1298">
        <v>1</v>
      </c>
      <c r="B1103" s="1198">
        <v>2</v>
      </c>
      <c r="C1103" s="960">
        <v>9</v>
      </c>
      <c r="D1103" s="1014" t="s">
        <v>643</v>
      </c>
      <c r="E1103" s="938" t="s">
        <v>533</v>
      </c>
      <c r="F1103" s="615" t="s">
        <v>213</v>
      </c>
      <c r="G1103" s="515" t="s">
        <v>73</v>
      </c>
      <c r="H1103" s="488">
        <f>SUM(I1103,K1103)</f>
        <v>0</v>
      </c>
      <c r="I1103" s="471"/>
      <c r="J1103" s="471"/>
      <c r="K1103" s="114"/>
    </row>
    <row r="1104" spans="1:16" s="1" customFormat="1" ht="27" hidden="1" customHeight="1" thickBot="1" x14ac:dyDescent="0.25">
      <c r="A1104" s="1298"/>
      <c r="B1104" s="1198"/>
      <c r="C1104" s="960"/>
      <c r="D1104" s="1016"/>
      <c r="E1104" s="939"/>
      <c r="F1104" s="1012" t="s">
        <v>48</v>
      </c>
      <c r="G1104" s="1264"/>
      <c r="H1104" s="351">
        <f t="shared" ref="H1104:K1104" si="390">H1103</f>
        <v>0</v>
      </c>
      <c r="I1104" s="116">
        <f t="shared" si="390"/>
        <v>0</v>
      </c>
      <c r="J1104" s="116">
        <f t="shared" si="390"/>
        <v>0</v>
      </c>
      <c r="K1104" s="362">
        <f t="shared" si="390"/>
        <v>0</v>
      </c>
    </row>
    <row r="1105" spans="1:16" s="1" customFormat="1" ht="15" customHeight="1" thickBot="1" x14ac:dyDescent="0.25">
      <c r="A1105" s="613">
        <v>1</v>
      </c>
      <c r="B1105" s="236">
        <v>2</v>
      </c>
      <c r="C1105" s="1175" t="s">
        <v>45</v>
      </c>
      <c r="D1105" s="1176"/>
      <c r="E1105" s="1176"/>
      <c r="F1105" s="1177"/>
      <c r="G1105" s="1177"/>
      <c r="H1105" s="537">
        <f t="shared" ref="H1105:K1105" si="391">H1068+H1070+H1073+H1076+H1078+H1080+H1082+H1084+H1086+H1088+H1090+H1092+H1095+H1097+H1100+H1102+H1104</f>
        <v>199.8</v>
      </c>
      <c r="I1105" s="538">
        <f t="shared" si="391"/>
        <v>179.3</v>
      </c>
      <c r="J1105" s="538">
        <f t="shared" si="391"/>
        <v>95.6</v>
      </c>
      <c r="K1105" s="539">
        <f t="shared" si="391"/>
        <v>20.5</v>
      </c>
      <c r="L1105" s="743"/>
      <c r="M1105" s="738"/>
      <c r="N1105" s="738"/>
      <c r="O1105" s="738"/>
      <c r="P1105" s="739"/>
    </row>
    <row r="1106" spans="1:16" s="1" customFormat="1" ht="15" customHeight="1" thickBot="1" x14ac:dyDescent="0.25">
      <c r="A1106" s="469">
        <v>1</v>
      </c>
      <c r="B1106" s="1179" t="s">
        <v>46</v>
      </c>
      <c r="C1106" s="1180"/>
      <c r="D1106" s="1180"/>
      <c r="E1106" s="1180"/>
      <c r="F1106" s="1180"/>
      <c r="G1106" s="1180"/>
      <c r="H1106" s="299">
        <f t="shared" ref="H1106:K1106" si="392">H1065+H1105</f>
        <v>228.3</v>
      </c>
      <c r="I1106" s="123">
        <f t="shared" si="392"/>
        <v>207.8</v>
      </c>
      <c r="J1106" s="123">
        <f t="shared" si="392"/>
        <v>95.6</v>
      </c>
      <c r="K1106" s="124">
        <f t="shared" si="392"/>
        <v>20.5</v>
      </c>
      <c r="L1106" s="794"/>
      <c r="M1106" s="736"/>
      <c r="N1106" s="736"/>
      <c r="O1106" s="736"/>
      <c r="P1106" s="737"/>
    </row>
    <row r="1107" spans="1:16" s="1" customFormat="1" ht="15" customHeight="1" thickBot="1" x14ac:dyDescent="0.25">
      <c r="A1107" s="1182" t="s">
        <v>47</v>
      </c>
      <c r="B1107" s="1183"/>
      <c r="C1107" s="1183"/>
      <c r="D1107" s="1183"/>
      <c r="E1107" s="1183"/>
      <c r="F1107" s="1183"/>
      <c r="G1107" s="1183"/>
      <c r="H1107" s="493">
        <f t="shared" ref="H1107:K1107" si="393">H1106</f>
        <v>228.3</v>
      </c>
      <c r="I1107" s="100">
        <f>I1106</f>
        <v>207.8</v>
      </c>
      <c r="J1107" s="100">
        <f t="shared" si="393"/>
        <v>95.6</v>
      </c>
      <c r="K1107" s="101">
        <f t="shared" si="393"/>
        <v>20.5</v>
      </c>
      <c r="L1107" s="800"/>
      <c r="M1107" s="801"/>
      <c r="N1107" s="801"/>
      <c r="O1107" s="801"/>
      <c r="P1107" s="802"/>
    </row>
    <row r="1108" spans="1:16" s="4" customFormat="1" ht="23.25" customHeight="1" thickBot="1" x14ac:dyDescent="0.25">
      <c r="A1108" s="1267" t="s">
        <v>655</v>
      </c>
      <c r="B1108" s="1268"/>
      <c r="C1108" s="1268"/>
      <c r="D1108" s="1268"/>
      <c r="E1108" s="1268"/>
      <c r="F1108" s="1268"/>
      <c r="G1108" s="1268"/>
      <c r="H1108" s="1268"/>
      <c r="I1108" s="1268"/>
      <c r="J1108" s="1268"/>
      <c r="K1108" s="1268"/>
      <c r="L1108" s="1268"/>
      <c r="M1108" s="1268"/>
      <c r="N1108" s="1268"/>
      <c r="O1108" s="1268"/>
      <c r="P1108" s="1269"/>
    </row>
    <row r="1109" spans="1:16" s="4" customFormat="1" ht="17.25" customHeight="1" thickBot="1" x14ac:dyDescent="0.25">
      <c r="A1109" s="1296" t="s">
        <v>915</v>
      </c>
      <c r="B1109" s="1297"/>
      <c r="C1109" s="1297"/>
      <c r="D1109" s="1297"/>
      <c r="E1109" s="1297"/>
      <c r="F1109" s="1297"/>
      <c r="G1109" s="1297"/>
      <c r="H1109" s="1297"/>
      <c r="I1109" s="1297"/>
      <c r="J1109" s="1297"/>
      <c r="K1109" s="1297"/>
      <c r="L1109" s="652"/>
      <c r="M1109" s="652"/>
      <c r="N1109" s="652"/>
      <c r="O1109" s="652"/>
      <c r="P1109" s="653"/>
    </row>
    <row r="1110" spans="1:16" s="3" customFormat="1" ht="18" customHeight="1" thickBot="1" x14ac:dyDescent="0.25">
      <c r="A1110" s="689">
        <v>1</v>
      </c>
      <c r="B1110" s="1206" t="s">
        <v>916</v>
      </c>
      <c r="C1110" s="1207"/>
      <c r="D1110" s="1207"/>
      <c r="E1110" s="1207"/>
      <c r="F1110" s="1207"/>
      <c r="G1110" s="1207"/>
      <c r="H1110" s="1207"/>
      <c r="I1110" s="1207"/>
      <c r="J1110" s="1207"/>
      <c r="K1110" s="1207"/>
      <c r="L1110" s="682"/>
      <c r="M1110" s="682"/>
      <c r="N1110" s="682"/>
      <c r="O1110" s="682"/>
      <c r="P1110" s="683"/>
    </row>
    <row r="1111" spans="1:16" s="3" customFormat="1" ht="18" customHeight="1" thickBot="1" x14ac:dyDescent="0.25">
      <c r="A1111" s="132">
        <v>1</v>
      </c>
      <c r="B1111" s="40">
        <v>1</v>
      </c>
      <c r="C1111" s="1208" t="s">
        <v>917</v>
      </c>
      <c r="D1111" s="1209"/>
      <c r="E1111" s="1209"/>
      <c r="F1111" s="1209"/>
      <c r="G1111" s="1209"/>
      <c r="H1111" s="1213"/>
      <c r="I1111" s="1213"/>
      <c r="J1111" s="1213"/>
      <c r="K1111" s="1213"/>
      <c r="L1111" s="776"/>
      <c r="M1111" s="776"/>
      <c r="N1111" s="776"/>
      <c r="O1111" s="776"/>
      <c r="P1111" s="777"/>
    </row>
    <row r="1112" spans="1:16" s="3" customFormat="1" ht="16.5" hidden="1" customHeight="1" x14ac:dyDescent="0.2">
      <c r="A1112" s="999">
        <v>1</v>
      </c>
      <c r="B1112" s="1002">
        <v>1</v>
      </c>
      <c r="C1112" s="938">
        <v>1</v>
      </c>
      <c r="D1112" s="1199" t="s">
        <v>236</v>
      </c>
      <c r="E1112" s="1022">
        <v>2</v>
      </c>
      <c r="F1112" s="34" t="s">
        <v>237</v>
      </c>
      <c r="G1112" s="43" t="s">
        <v>73</v>
      </c>
      <c r="H1112" s="358">
        <f>SUM(I1112,K1112)</f>
        <v>0</v>
      </c>
      <c r="I1112" s="359"/>
      <c r="J1112" s="360"/>
      <c r="K1112" s="361"/>
    </row>
    <row r="1113" spans="1:16" s="1" customFormat="1" ht="15" hidden="1" customHeight="1" x14ac:dyDescent="0.2">
      <c r="A1113" s="1000"/>
      <c r="B1113" s="1003"/>
      <c r="C1113" s="1005"/>
      <c r="D1113" s="1295"/>
      <c r="E1113" s="1190"/>
      <c r="F1113" s="609" t="s">
        <v>237</v>
      </c>
      <c r="G1113" s="216" t="s">
        <v>238</v>
      </c>
      <c r="H1113" s="129">
        <f>SUM(I1113,K1113)</f>
        <v>0</v>
      </c>
      <c r="I1113" s="130"/>
      <c r="J1113" s="130"/>
      <c r="K1113" s="126"/>
    </row>
    <row r="1114" spans="1:16" s="1" customFormat="1" ht="15" hidden="1" customHeight="1" x14ac:dyDescent="0.2">
      <c r="A1114" s="1000"/>
      <c r="B1114" s="1003"/>
      <c r="C1114" s="1005"/>
      <c r="D1114" s="1295"/>
      <c r="E1114" s="1190"/>
      <c r="F1114" s="621" t="s">
        <v>237</v>
      </c>
      <c r="G1114" s="217" t="s">
        <v>568</v>
      </c>
      <c r="H1114" s="108">
        <f>SUM(I1114,K1114)</f>
        <v>0</v>
      </c>
      <c r="I1114" s="470"/>
      <c r="J1114" s="470"/>
      <c r="K1114" s="475"/>
    </row>
    <row r="1115" spans="1:16" s="1" customFormat="1" ht="15" hidden="1" customHeight="1" x14ac:dyDescent="0.2">
      <c r="A1115" s="1000"/>
      <c r="B1115" s="1003"/>
      <c r="C1115" s="1005"/>
      <c r="D1115" s="1295"/>
      <c r="E1115" s="1190"/>
      <c r="F1115" s="615" t="s">
        <v>237</v>
      </c>
      <c r="G1115" s="617" t="s">
        <v>74</v>
      </c>
      <c r="H1115" s="129">
        <f>SUM(I1115,K1115)</f>
        <v>0</v>
      </c>
      <c r="I1115" s="471"/>
      <c r="J1115" s="471"/>
      <c r="K1115" s="479"/>
    </row>
    <row r="1116" spans="1:16" s="1" customFormat="1" ht="14.25" hidden="1" customHeight="1" x14ac:dyDescent="0.2">
      <c r="A1116" s="1001"/>
      <c r="B1116" s="1004"/>
      <c r="C1116" s="939"/>
      <c r="D1116" s="1200"/>
      <c r="E1116" s="1191"/>
      <c r="F1116" s="1012" t="s">
        <v>48</v>
      </c>
      <c r="G1116" s="1189"/>
      <c r="H1116" s="531">
        <f>H1112+H1113+H1114+H1115</f>
        <v>0</v>
      </c>
      <c r="I1116" s="532">
        <f t="shared" ref="I1116:K1116" si="394">I1112+I1113+I1115</f>
        <v>0</v>
      </c>
      <c r="J1116" s="532">
        <f t="shared" si="394"/>
        <v>0</v>
      </c>
      <c r="K1116" s="535">
        <f t="shared" si="394"/>
        <v>0</v>
      </c>
    </row>
    <row r="1117" spans="1:16" s="1" customFormat="1" ht="13.5" customHeight="1" x14ac:dyDescent="0.2">
      <c r="A1117" s="999">
        <v>1</v>
      </c>
      <c r="B1117" s="1002">
        <v>1</v>
      </c>
      <c r="C1117" s="938">
        <v>2</v>
      </c>
      <c r="D1117" s="1242" t="s">
        <v>513</v>
      </c>
      <c r="E1117" s="1022">
        <v>7</v>
      </c>
      <c r="F1117" s="463" t="s">
        <v>239</v>
      </c>
      <c r="G1117" s="462" t="s">
        <v>238</v>
      </c>
      <c r="H1117" s="544">
        <f>SUM(I1117,K1117)</f>
        <v>5</v>
      </c>
      <c r="I1117" s="496"/>
      <c r="J1117" s="496"/>
      <c r="K1117" s="238">
        <v>5</v>
      </c>
      <c r="L1117" s="1758" t="s">
        <v>943</v>
      </c>
      <c r="M1117" s="1761" t="s">
        <v>944</v>
      </c>
      <c r="N1117" s="1764" t="s">
        <v>96</v>
      </c>
      <c r="O1117" s="1761" t="s">
        <v>1038</v>
      </c>
      <c r="P1117" s="1767" t="s">
        <v>945</v>
      </c>
    </row>
    <row r="1118" spans="1:16" s="1" customFormat="1" ht="13.5" customHeight="1" thickBot="1" x14ac:dyDescent="0.25">
      <c r="A1118" s="1000"/>
      <c r="B1118" s="1003"/>
      <c r="C1118" s="1005"/>
      <c r="D1118" s="1243"/>
      <c r="E1118" s="1190"/>
      <c r="F1118" s="616" t="s">
        <v>239</v>
      </c>
      <c r="G1118" s="461" t="s">
        <v>74</v>
      </c>
      <c r="H1118" s="500">
        <f>SUM(I1118,K1118)</f>
        <v>85.9</v>
      </c>
      <c r="I1118" s="470">
        <v>0.5</v>
      </c>
      <c r="J1118" s="470">
        <v>0.5</v>
      </c>
      <c r="K1118" s="494">
        <v>85.4</v>
      </c>
      <c r="L1118" s="1759"/>
      <c r="M1118" s="1762"/>
      <c r="N1118" s="1765"/>
      <c r="O1118" s="1762"/>
      <c r="P1118" s="1768"/>
    </row>
    <row r="1119" spans="1:16" s="1" customFormat="1" ht="13.5" hidden="1" customHeight="1" thickBot="1" x14ac:dyDescent="0.25">
      <c r="A1119" s="1000"/>
      <c r="B1119" s="1003"/>
      <c r="C1119" s="1005"/>
      <c r="D1119" s="1243"/>
      <c r="E1119" s="1190"/>
      <c r="F1119" s="616" t="s">
        <v>239</v>
      </c>
      <c r="G1119" s="392" t="s">
        <v>574</v>
      </c>
      <c r="H1119" s="500">
        <f>SUM(I1119,K1119)</f>
        <v>0</v>
      </c>
      <c r="I1119" s="470"/>
      <c r="J1119" s="470"/>
      <c r="K1119" s="521"/>
      <c r="L1119" s="1759"/>
      <c r="M1119" s="1762"/>
      <c r="N1119" s="1765"/>
      <c r="O1119" s="1762"/>
      <c r="P1119" s="1768"/>
    </row>
    <row r="1120" spans="1:16" s="1" customFormat="1" ht="13.5" customHeight="1" thickBot="1" x14ac:dyDescent="0.25">
      <c r="A1120" s="1001"/>
      <c r="B1120" s="1004"/>
      <c r="C1120" s="939"/>
      <c r="D1120" s="1270"/>
      <c r="E1120" s="1191"/>
      <c r="F1120" s="1012" t="s">
        <v>48</v>
      </c>
      <c r="G1120" s="1189"/>
      <c r="H1120" s="83">
        <f t="shared" ref="H1120:K1120" si="395">H1117+H1118+H1119</f>
        <v>90.9</v>
      </c>
      <c r="I1120" s="477">
        <f t="shared" si="395"/>
        <v>0.5</v>
      </c>
      <c r="J1120" s="477">
        <f t="shared" si="395"/>
        <v>0.5</v>
      </c>
      <c r="K1120" s="476">
        <f t="shared" si="395"/>
        <v>90.4</v>
      </c>
      <c r="L1120" s="1760"/>
      <c r="M1120" s="1763"/>
      <c r="N1120" s="1766"/>
      <c r="O1120" s="1763"/>
      <c r="P1120" s="1769"/>
    </row>
    <row r="1121" spans="1:16" s="1" customFormat="1" ht="15" hidden="1" customHeight="1" x14ac:dyDescent="0.2">
      <c r="A1121" s="999">
        <v>1</v>
      </c>
      <c r="B1121" s="1002">
        <v>1</v>
      </c>
      <c r="C1121" s="1022">
        <v>3</v>
      </c>
      <c r="D1121" s="1288" t="s">
        <v>481</v>
      </c>
      <c r="E1121" s="1293">
        <v>13</v>
      </c>
      <c r="F1121" s="463" t="s">
        <v>166</v>
      </c>
      <c r="G1121" s="462" t="s">
        <v>73</v>
      </c>
      <c r="H1121" s="500">
        <f>SUM(I1121,K1121)</f>
        <v>0</v>
      </c>
      <c r="I1121" s="470"/>
      <c r="J1121" s="471"/>
      <c r="K1121" s="114"/>
      <c r="L1121" s="756"/>
      <c r="M1121" s="669"/>
      <c r="N1121" s="669"/>
      <c r="O1121" s="669"/>
      <c r="P1121" s="670"/>
    </row>
    <row r="1122" spans="1:16" s="1" customFormat="1" ht="13.5" hidden="1" customHeight="1" x14ac:dyDescent="0.2">
      <c r="A1122" s="1001"/>
      <c r="B1122" s="1004"/>
      <c r="C1122" s="1191"/>
      <c r="D1122" s="1290"/>
      <c r="E1122" s="1294"/>
      <c r="F1122" s="1012" t="s">
        <v>48</v>
      </c>
      <c r="G1122" s="1189"/>
      <c r="H1122" s="487">
        <f t="shared" ref="H1122:K1122" si="396">H1121</f>
        <v>0</v>
      </c>
      <c r="I1122" s="477">
        <f t="shared" si="396"/>
        <v>0</v>
      </c>
      <c r="J1122" s="477">
        <f t="shared" si="396"/>
        <v>0</v>
      </c>
      <c r="K1122" s="476">
        <f t="shared" si="396"/>
        <v>0</v>
      </c>
      <c r="L1122" s="756"/>
      <c r="M1122" s="669"/>
      <c r="N1122" s="669"/>
      <c r="O1122" s="669"/>
      <c r="P1122" s="670"/>
    </row>
    <row r="1123" spans="1:16" s="1" customFormat="1" ht="15" hidden="1" customHeight="1" x14ac:dyDescent="0.2">
      <c r="A1123" s="999">
        <v>1</v>
      </c>
      <c r="B1123" s="1002">
        <v>1</v>
      </c>
      <c r="C1123" s="1022">
        <v>4</v>
      </c>
      <c r="D1123" s="1291" t="s">
        <v>240</v>
      </c>
      <c r="E1123" s="1272" t="s">
        <v>32</v>
      </c>
      <c r="F1123" s="438" t="s">
        <v>237</v>
      </c>
      <c r="G1123" s="183" t="s">
        <v>73</v>
      </c>
      <c r="H1123" s="170">
        <f>SUM(I1123,K1123)</f>
        <v>0</v>
      </c>
      <c r="I1123" s="171"/>
      <c r="J1123" s="171"/>
      <c r="K1123" s="222"/>
      <c r="L1123" s="756"/>
      <c r="M1123" s="669"/>
      <c r="N1123" s="669"/>
      <c r="O1123" s="669"/>
      <c r="P1123" s="670"/>
    </row>
    <row r="1124" spans="1:16" s="1" customFormat="1" ht="15" hidden="1" customHeight="1" x14ac:dyDescent="0.2">
      <c r="A1124" s="1001"/>
      <c r="B1124" s="1004"/>
      <c r="C1124" s="1191"/>
      <c r="D1124" s="1292"/>
      <c r="E1124" s="1275"/>
      <c r="F1124" s="1012" t="s">
        <v>48</v>
      </c>
      <c r="G1124" s="1189"/>
      <c r="H1124" s="487">
        <f t="shared" ref="H1124:K1124" si="397">H1123</f>
        <v>0</v>
      </c>
      <c r="I1124" s="477">
        <f t="shared" si="397"/>
        <v>0</v>
      </c>
      <c r="J1124" s="477">
        <f t="shared" si="397"/>
        <v>0</v>
      </c>
      <c r="K1124" s="476">
        <f t="shared" si="397"/>
        <v>0</v>
      </c>
      <c r="L1124" s="756"/>
      <c r="M1124" s="669"/>
      <c r="N1124" s="669"/>
      <c r="O1124" s="669"/>
      <c r="P1124" s="670"/>
    </row>
    <row r="1125" spans="1:16" s="1" customFormat="1" ht="15" hidden="1" customHeight="1" x14ac:dyDescent="0.2">
      <c r="A1125" s="999">
        <v>1</v>
      </c>
      <c r="B1125" s="1002">
        <v>1</v>
      </c>
      <c r="C1125" s="1022">
        <v>5</v>
      </c>
      <c r="D1125" s="1291" t="s">
        <v>242</v>
      </c>
      <c r="E1125" s="1272">
        <v>13</v>
      </c>
      <c r="F1125" s="438" t="s">
        <v>237</v>
      </c>
      <c r="G1125" s="183" t="s">
        <v>73</v>
      </c>
      <c r="H1125" s="170">
        <f>SUM(I1125,K1125)</f>
        <v>0</v>
      </c>
      <c r="I1125" s="171"/>
      <c r="J1125" s="171"/>
      <c r="K1125" s="222"/>
      <c r="L1125" s="756"/>
      <c r="M1125" s="669"/>
      <c r="N1125" s="669"/>
      <c r="O1125" s="669"/>
      <c r="P1125" s="670"/>
    </row>
    <row r="1126" spans="1:16" s="1" customFormat="1" ht="15.75" hidden="1" customHeight="1" x14ac:dyDescent="0.2">
      <c r="A1126" s="1001"/>
      <c r="B1126" s="1004"/>
      <c r="C1126" s="1191"/>
      <c r="D1126" s="1292"/>
      <c r="E1126" s="1275"/>
      <c r="F1126" s="1012" t="s">
        <v>48</v>
      </c>
      <c r="G1126" s="1189"/>
      <c r="H1126" s="487">
        <f t="shared" ref="H1126:K1126" si="398">H1125</f>
        <v>0</v>
      </c>
      <c r="I1126" s="477">
        <f t="shared" si="398"/>
        <v>0</v>
      </c>
      <c r="J1126" s="477">
        <f t="shared" si="398"/>
        <v>0</v>
      </c>
      <c r="K1126" s="476">
        <f t="shared" si="398"/>
        <v>0</v>
      </c>
      <c r="L1126" s="756"/>
      <c r="M1126" s="669"/>
      <c r="N1126" s="669"/>
      <c r="O1126" s="669"/>
      <c r="P1126" s="670"/>
    </row>
    <row r="1127" spans="1:16" s="1" customFormat="1" ht="12.75" hidden="1" customHeight="1" x14ac:dyDescent="0.2">
      <c r="A1127" s="999">
        <v>1</v>
      </c>
      <c r="B1127" s="1002">
        <v>1</v>
      </c>
      <c r="C1127" s="1022">
        <v>6</v>
      </c>
      <c r="D1127" s="1242" t="s">
        <v>243</v>
      </c>
      <c r="E1127" s="1285" t="s">
        <v>514</v>
      </c>
      <c r="F1127" s="18" t="s">
        <v>323</v>
      </c>
      <c r="G1127" s="30" t="s">
        <v>238</v>
      </c>
      <c r="H1127" s="500">
        <f>SUM(I1127,K1127)</f>
        <v>0</v>
      </c>
      <c r="I1127" s="470"/>
      <c r="J1127" s="470"/>
      <c r="K1127" s="494"/>
      <c r="L1127" s="756"/>
      <c r="M1127" s="669"/>
      <c r="N1127" s="669"/>
      <c r="O1127" s="669"/>
      <c r="P1127" s="670"/>
    </row>
    <row r="1128" spans="1:16" s="1" customFormat="1" ht="12" hidden="1" customHeight="1" x14ac:dyDescent="0.2">
      <c r="A1128" s="1000"/>
      <c r="B1128" s="1003"/>
      <c r="C1128" s="1190"/>
      <c r="D1128" s="1243"/>
      <c r="E1128" s="1286"/>
      <c r="F1128" s="638" t="s">
        <v>323</v>
      </c>
      <c r="G1128" s="28" t="s">
        <v>73</v>
      </c>
      <c r="H1128" s="500">
        <f>SUM(I1128,K1128)</f>
        <v>0</v>
      </c>
      <c r="I1128" s="470"/>
      <c r="J1128" s="470"/>
      <c r="K1128" s="494"/>
      <c r="L1128" s="756"/>
      <c r="M1128" s="669"/>
      <c r="N1128" s="669"/>
      <c r="O1128" s="669"/>
      <c r="P1128" s="670"/>
    </row>
    <row r="1129" spans="1:16" s="1" customFormat="1" ht="12" hidden="1" customHeight="1" x14ac:dyDescent="0.2">
      <c r="A1129" s="1000"/>
      <c r="B1129" s="1003"/>
      <c r="C1129" s="1190"/>
      <c r="D1129" s="1243"/>
      <c r="E1129" s="1286"/>
      <c r="F1129" s="638" t="s">
        <v>323</v>
      </c>
      <c r="G1129" s="147" t="s">
        <v>568</v>
      </c>
      <c r="H1129" s="500">
        <f>SUM(I1129,K1129)</f>
        <v>0</v>
      </c>
      <c r="I1129" s="470"/>
      <c r="J1129" s="470"/>
      <c r="K1129" s="494"/>
      <c r="L1129" s="756"/>
      <c r="M1129" s="669"/>
      <c r="N1129" s="669"/>
      <c r="O1129" s="669"/>
      <c r="P1129" s="670"/>
    </row>
    <row r="1130" spans="1:16" s="1" customFormat="1" ht="12.75" hidden="1" customHeight="1" x14ac:dyDescent="0.2">
      <c r="A1130" s="1001"/>
      <c r="B1130" s="1004"/>
      <c r="C1130" s="1191"/>
      <c r="D1130" s="1270"/>
      <c r="E1130" s="1287"/>
      <c r="F1130" s="1012" t="s">
        <v>48</v>
      </c>
      <c r="G1130" s="1189"/>
      <c r="H1130" s="83">
        <f t="shared" ref="H1130:K1130" si="399">H1127+H1128+H1129</f>
        <v>0</v>
      </c>
      <c r="I1130" s="477">
        <f t="shared" si="399"/>
        <v>0</v>
      </c>
      <c r="J1130" s="477">
        <f t="shared" si="399"/>
        <v>0</v>
      </c>
      <c r="K1130" s="476">
        <f t="shared" si="399"/>
        <v>0</v>
      </c>
      <c r="L1130" s="756"/>
      <c r="M1130" s="669"/>
      <c r="N1130" s="669"/>
      <c r="O1130" s="669"/>
      <c r="P1130" s="670"/>
    </row>
    <row r="1131" spans="1:16" s="1" customFormat="1" ht="15" hidden="1" customHeight="1" x14ac:dyDescent="0.2">
      <c r="A1131" s="999">
        <v>1</v>
      </c>
      <c r="B1131" s="1002">
        <v>1</v>
      </c>
      <c r="C1131" s="1022">
        <v>7</v>
      </c>
      <c r="D1131" s="1281" t="s">
        <v>245</v>
      </c>
      <c r="E1131" s="1283" t="s">
        <v>388</v>
      </c>
      <c r="F1131" s="609" t="s">
        <v>166</v>
      </c>
      <c r="G1131" s="29" t="s">
        <v>73</v>
      </c>
      <c r="H1131" s="500">
        <f>I1131+K1131</f>
        <v>0</v>
      </c>
      <c r="I1131" s="470"/>
      <c r="J1131" s="471"/>
      <c r="K1131" s="522"/>
      <c r="L1131" s="756"/>
      <c r="M1131" s="669"/>
      <c r="N1131" s="669"/>
      <c r="O1131" s="669"/>
      <c r="P1131" s="670"/>
    </row>
    <row r="1132" spans="1:16" s="1" customFormat="1" ht="15" hidden="1" customHeight="1" thickBot="1" x14ac:dyDescent="0.25">
      <c r="A1132" s="1001"/>
      <c r="B1132" s="1004"/>
      <c r="C1132" s="1191"/>
      <c r="D1132" s="1282"/>
      <c r="E1132" s="1284"/>
      <c r="F1132" s="1012" t="s">
        <v>48</v>
      </c>
      <c r="G1132" s="1189"/>
      <c r="H1132" s="487">
        <f t="shared" ref="H1132:K1132" si="400">H1131</f>
        <v>0</v>
      </c>
      <c r="I1132" s="477">
        <f t="shared" si="400"/>
        <v>0</v>
      </c>
      <c r="J1132" s="477">
        <f t="shared" si="400"/>
        <v>0</v>
      </c>
      <c r="K1132" s="476">
        <f t="shared" si="400"/>
        <v>0</v>
      </c>
      <c r="L1132" s="756"/>
      <c r="M1132" s="669"/>
      <c r="N1132" s="669"/>
      <c r="O1132" s="669"/>
      <c r="P1132" s="670"/>
    </row>
    <row r="1133" spans="1:16" s="1" customFormat="1" ht="13.5" customHeight="1" thickBot="1" x14ac:dyDescent="0.25">
      <c r="A1133" s="999">
        <v>1</v>
      </c>
      <c r="B1133" s="1002">
        <v>1</v>
      </c>
      <c r="C1133" s="1022">
        <v>8</v>
      </c>
      <c r="D1133" s="1242" t="s">
        <v>580</v>
      </c>
      <c r="E1133" s="1022">
        <v>13</v>
      </c>
      <c r="F1133" s="609" t="s">
        <v>166</v>
      </c>
      <c r="G1133" s="460" t="s">
        <v>73</v>
      </c>
      <c r="H1133" s="500">
        <f>SUM(I1133,K1133)</f>
        <v>70</v>
      </c>
      <c r="I1133" s="470">
        <v>70</v>
      </c>
      <c r="J1133" s="471"/>
      <c r="K1133" s="114"/>
      <c r="L1133" s="1738" t="s">
        <v>838</v>
      </c>
      <c r="M1133" s="973" t="s">
        <v>839</v>
      </c>
      <c r="N1133" s="1063" t="s">
        <v>840</v>
      </c>
      <c r="O1133" s="973" t="s">
        <v>841</v>
      </c>
      <c r="P1133" s="1740" t="s">
        <v>718</v>
      </c>
    </row>
    <row r="1134" spans="1:16" s="1" customFormat="1" ht="21.75" customHeight="1" thickBot="1" x14ac:dyDescent="0.25">
      <c r="A1134" s="1001"/>
      <c r="B1134" s="1004"/>
      <c r="C1134" s="1191"/>
      <c r="D1134" s="1270"/>
      <c r="E1134" s="1191"/>
      <c r="F1134" s="1012" t="s">
        <v>48</v>
      </c>
      <c r="G1134" s="1271"/>
      <c r="H1134" s="351">
        <f t="shared" ref="H1134:K1134" si="401">H1133</f>
        <v>70</v>
      </c>
      <c r="I1134" s="116">
        <f t="shared" si="401"/>
        <v>70</v>
      </c>
      <c r="J1134" s="116">
        <f t="shared" si="401"/>
        <v>0</v>
      </c>
      <c r="K1134" s="362">
        <f t="shared" si="401"/>
        <v>0</v>
      </c>
      <c r="L1134" s="1730"/>
      <c r="M1134" s="1733"/>
      <c r="N1134" s="1739"/>
      <c r="O1134" s="1733"/>
      <c r="P1134" s="1737"/>
    </row>
    <row r="1135" spans="1:16" s="1" customFormat="1" ht="15.75" hidden="1" customHeight="1" x14ac:dyDescent="0.2">
      <c r="A1135" s="999">
        <v>1</v>
      </c>
      <c r="B1135" s="1002">
        <v>1</v>
      </c>
      <c r="C1135" s="938">
        <v>9</v>
      </c>
      <c r="D1135" s="1288" t="s">
        <v>229</v>
      </c>
      <c r="E1135" s="1286" t="s">
        <v>33</v>
      </c>
      <c r="F1135" s="638" t="s">
        <v>244</v>
      </c>
      <c r="G1135" s="30" t="s">
        <v>73</v>
      </c>
      <c r="H1135" s="111">
        <f>SUM(I1135,K1135)</f>
        <v>0</v>
      </c>
      <c r="I1135" s="90">
        <v>0</v>
      </c>
      <c r="J1135" s="90"/>
      <c r="K1135" s="441"/>
      <c r="L1135" s="756"/>
      <c r="M1135" s="669"/>
      <c r="N1135" s="669"/>
      <c r="O1135" s="669"/>
      <c r="P1135" s="670"/>
    </row>
    <row r="1136" spans="1:16" s="1" customFormat="1" ht="14.25" hidden="1" customHeight="1" x14ac:dyDescent="0.2">
      <c r="A1136" s="1000"/>
      <c r="B1136" s="1003"/>
      <c r="C1136" s="1005"/>
      <c r="D1136" s="1289"/>
      <c r="E1136" s="1286"/>
      <c r="F1136" s="638" t="s">
        <v>244</v>
      </c>
      <c r="G1136" s="147" t="s">
        <v>106</v>
      </c>
      <c r="H1136" s="500">
        <f>SUM(I1136,K1136)</f>
        <v>0</v>
      </c>
      <c r="I1136" s="470"/>
      <c r="J1136" s="470"/>
      <c r="K1136" s="494"/>
      <c r="L1136" s="756"/>
      <c r="M1136" s="669"/>
      <c r="N1136" s="669"/>
      <c r="O1136" s="669"/>
      <c r="P1136" s="670"/>
    </row>
    <row r="1137" spans="1:16" s="1" customFormat="1" ht="4.5" hidden="1" customHeight="1" x14ac:dyDescent="0.2">
      <c r="A1137" s="1000"/>
      <c r="B1137" s="1003"/>
      <c r="C1137" s="1005"/>
      <c r="D1137" s="1289"/>
      <c r="E1137" s="1286"/>
      <c r="F1137" s="638" t="s">
        <v>244</v>
      </c>
      <c r="G1137" s="147" t="s">
        <v>74</v>
      </c>
      <c r="H1137" s="500">
        <f>SUM(I1137,K1137)</f>
        <v>0</v>
      </c>
      <c r="I1137" s="470"/>
      <c r="J1137" s="470"/>
      <c r="K1137" s="494"/>
      <c r="L1137" s="756"/>
      <c r="M1137" s="669"/>
      <c r="N1137" s="669"/>
      <c r="O1137" s="669"/>
      <c r="P1137" s="670"/>
    </row>
    <row r="1138" spans="1:16" s="1" customFormat="1" ht="14.25" hidden="1" customHeight="1" x14ac:dyDescent="0.2">
      <c r="A1138" s="1001"/>
      <c r="B1138" s="1004"/>
      <c r="C1138" s="1005"/>
      <c r="D1138" s="1290"/>
      <c r="E1138" s="1286"/>
      <c r="F1138" s="1012" t="s">
        <v>48</v>
      </c>
      <c r="G1138" s="1189"/>
      <c r="H1138" s="487">
        <f t="shared" ref="H1138:K1138" si="402">H1135+H1136+H1137</f>
        <v>0</v>
      </c>
      <c r="I1138" s="477">
        <f t="shared" si="402"/>
        <v>0</v>
      </c>
      <c r="J1138" s="477">
        <f t="shared" si="402"/>
        <v>0</v>
      </c>
      <c r="K1138" s="476">
        <f t="shared" si="402"/>
        <v>0</v>
      </c>
      <c r="L1138" s="756"/>
      <c r="M1138" s="669"/>
      <c r="N1138" s="669"/>
      <c r="O1138" s="669"/>
      <c r="P1138" s="670"/>
    </row>
    <row r="1139" spans="1:16" s="1" customFormat="1" ht="13.5" customHeight="1" x14ac:dyDescent="0.2">
      <c r="A1139" s="999">
        <v>1</v>
      </c>
      <c r="B1139" s="1198">
        <v>1</v>
      </c>
      <c r="C1139" s="938">
        <v>12</v>
      </c>
      <c r="D1139" s="1243" t="s">
        <v>669</v>
      </c>
      <c r="E1139" s="1048">
        <v>13</v>
      </c>
      <c r="F1139" s="628" t="s">
        <v>166</v>
      </c>
      <c r="G1139" s="382" t="s">
        <v>73</v>
      </c>
      <c r="H1139" s="472">
        <f>I1139+K1139</f>
        <v>4.8</v>
      </c>
      <c r="I1139" s="473">
        <v>4.8</v>
      </c>
      <c r="J1139" s="473"/>
      <c r="K1139" s="115"/>
      <c r="L1139" s="1738" t="s">
        <v>860</v>
      </c>
      <c r="M1139" s="973" t="s">
        <v>842</v>
      </c>
      <c r="N1139" s="975">
        <v>800</v>
      </c>
      <c r="O1139" s="973" t="s">
        <v>841</v>
      </c>
      <c r="P1139" s="1740" t="s">
        <v>718</v>
      </c>
    </row>
    <row r="1140" spans="1:16" s="1" customFormat="1" ht="13.5" customHeight="1" thickBot="1" x14ac:dyDescent="0.25">
      <c r="A1140" s="1000"/>
      <c r="B1140" s="1198"/>
      <c r="C1140" s="1005"/>
      <c r="D1140" s="1243"/>
      <c r="E1140" s="1048"/>
      <c r="F1140" s="634" t="s">
        <v>166</v>
      </c>
      <c r="G1140" s="515" t="s">
        <v>106</v>
      </c>
      <c r="H1140" s="472">
        <f>I1140+K1140</f>
        <v>81.5</v>
      </c>
      <c r="I1140" s="473">
        <v>81.5</v>
      </c>
      <c r="J1140" s="473">
        <v>5</v>
      </c>
      <c r="K1140" s="115"/>
      <c r="L1140" s="1729"/>
      <c r="M1140" s="1732"/>
      <c r="N1140" s="1741"/>
      <c r="O1140" s="1732"/>
      <c r="P1140" s="1736"/>
    </row>
    <row r="1141" spans="1:16" s="1" customFormat="1" ht="13.5" customHeight="1" thickBot="1" x14ac:dyDescent="0.25">
      <c r="A1141" s="1001"/>
      <c r="B1141" s="1198"/>
      <c r="C1141" s="1005"/>
      <c r="D1141" s="1243"/>
      <c r="E1141" s="1168"/>
      <c r="F1141" s="1012" t="s">
        <v>48</v>
      </c>
      <c r="G1141" s="1189"/>
      <c r="H1141" s="131">
        <f t="shared" ref="H1141:K1141" si="403">H1139+H1140</f>
        <v>86.3</v>
      </c>
      <c r="I1141" s="116">
        <f t="shared" si="403"/>
        <v>86.3</v>
      </c>
      <c r="J1141" s="116">
        <f t="shared" si="403"/>
        <v>5</v>
      </c>
      <c r="K1141" s="362">
        <f t="shared" si="403"/>
        <v>0</v>
      </c>
      <c r="L1141" s="1730"/>
      <c r="M1141" s="1733"/>
      <c r="N1141" s="1742"/>
      <c r="O1141" s="1733"/>
      <c r="P1141" s="1737"/>
    </row>
    <row r="1142" spans="1:16" s="1" customFormat="1" ht="15" customHeight="1" thickBot="1" x14ac:dyDescent="0.25">
      <c r="A1142" s="613">
        <v>1</v>
      </c>
      <c r="B1142" s="236">
        <v>2</v>
      </c>
      <c r="C1142" s="1276" t="s">
        <v>45</v>
      </c>
      <c r="D1142" s="1277"/>
      <c r="E1142" s="1277"/>
      <c r="F1142" s="1176"/>
      <c r="G1142" s="1278"/>
      <c r="H1142" s="540">
        <f t="shared" ref="H1142:K1142" si="404">H1116+H1120+H1122+H1124+H1126+H1130+H1132+H1134+H1138+H1141</f>
        <v>247.2</v>
      </c>
      <c r="I1142" s="540">
        <f t="shared" si="404"/>
        <v>156.80000000000001</v>
      </c>
      <c r="J1142" s="540">
        <f t="shared" si="404"/>
        <v>5.5</v>
      </c>
      <c r="K1142" s="540">
        <f t="shared" si="404"/>
        <v>90.4</v>
      </c>
      <c r="L1142" s="717"/>
      <c r="M1142" s="718"/>
      <c r="N1142" s="718"/>
      <c r="O1142" s="718"/>
      <c r="P1142" s="719"/>
    </row>
    <row r="1143" spans="1:16" s="3" customFormat="1" ht="14.25" hidden="1" customHeight="1" x14ac:dyDescent="0.2">
      <c r="A1143" s="464">
        <v>1</v>
      </c>
      <c r="B1143" s="467">
        <v>2</v>
      </c>
      <c r="C1143" s="1208" t="s">
        <v>247</v>
      </c>
      <c r="D1143" s="1209"/>
      <c r="E1143" s="1209"/>
      <c r="F1143" s="1209"/>
      <c r="G1143" s="1209"/>
      <c r="H1143" s="1209"/>
      <c r="I1143" s="1209"/>
      <c r="J1143" s="1209"/>
      <c r="K1143" s="1209"/>
      <c r="L1143" s="794"/>
      <c r="M1143" s="736"/>
      <c r="N1143" s="736"/>
      <c r="O1143" s="736"/>
      <c r="P1143" s="737"/>
    </row>
    <row r="1144" spans="1:16" s="1" customFormat="1" ht="21.75" hidden="1" customHeight="1" x14ac:dyDescent="0.2">
      <c r="A1144" s="999">
        <v>1</v>
      </c>
      <c r="B1144" s="1002">
        <v>2</v>
      </c>
      <c r="C1144" s="1005">
        <v>1</v>
      </c>
      <c r="D1144" s="1220" t="s">
        <v>248</v>
      </c>
      <c r="E1144" s="1279">
        <v>13</v>
      </c>
      <c r="F1144" s="438" t="s">
        <v>237</v>
      </c>
      <c r="G1144" s="187" t="s">
        <v>73</v>
      </c>
      <c r="H1144" s="184">
        <f>SUM(I1144,K1144)</f>
        <v>0</v>
      </c>
      <c r="I1144" s="171"/>
      <c r="J1144" s="171"/>
      <c r="K1144" s="159"/>
      <c r="L1144" s="700"/>
      <c r="M1144" s="701"/>
      <c r="N1144" s="701"/>
      <c r="O1144" s="701"/>
      <c r="P1144" s="702"/>
    </row>
    <row r="1145" spans="1:16" s="1" customFormat="1" ht="21.75" hidden="1" customHeight="1" x14ac:dyDescent="0.2">
      <c r="A1145" s="1001"/>
      <c r="B1145" s="1004"/>
      <c r="C1145" s="939"/>
      <c r="D1145" s="1221"/>
      <c r="E1145" s="1280"/>
      <c r="F1145" s="1012" t="s">
        <v>48</v>
      </c>
      <c r="G1145" s="1189"/>
      <c r="H1145" s="487">
        <f t="shared" ref="H1145:K1145" si="405">H1144</f>
        <v>0</v>
      </c>
      <c r="I1145" s="477">
        <f t="shared" si="405"/>
        <v>0</v>
      </c>
      <c r="J1145" s="477">
        <f t="shared" si="405"/>
        <v>0</v>
      </c>
      <c r="K1145" s="478">
        <f t="shared" si="405"/>
        <v>0</v>
      </c>
      <c r="L1145" s="796"/>
      <c r="M1145" s="796"/>
      <c r="N1145" s="796"/>
      <c r="O1145" s="796"/>
      <c r="P1145" s="797"/>
    </row>
    <row r="1146" spans="1:16" s="1" customFormat="1" ht="16.5" hidden="1" customHeight="1" x14ac:dyDescent="0.2">
      <c r="A1146" s="999">
        <v>1</v>
      </c>
      <c r="B1146" s="1002">
        <v>2</v>
      </c>
      <c r="C1146" s="1022">
        <v>2</v>
      </c>
      <c r="D1146" s="1210" t="s">
        <v>249</v>
      </c>
      <c r="E1146" s="1272">
        <v>13</v>
      </c>
      <c r="F1146" s="438" t="s">
        <v>237</v>
      </c>
      <c r="G1146" s="185" t="s">
        <v>73</v>
      </c>
      <c r="H1146" s="184">
        <f>SUM(I1146,K1146)</f>
        <v>0</v>
      </c>
      <c r="I1146" s="171">
        <v>0</v>
      </c>
      <c r="J1146" s="189"/>
      <c r="K1146" s="190"/>
      <c r="L1146" s="652"/>
      <c r="M1146" s="652"/>
      <c r="N1146" s="652"/>
      <c r="O1146" s="652"/>
      <c r="P1146" s="653"/>
    </row>
    <row r="1147" spans="1:16" s="1" customFormat="1" ht="16.5" hidden="1" customHeight="1" x14ac:dyDescent="0.2">
      <c r="A1147" s="1000"/>
      <c r="B1147" s="1003"/>
      <c r="C1147" s="1190"/>
      <c r="D1147" s="1210"/>
      <c r="E1147" s="1273"/>
      <c r="F1147" s="438" t="s">
        <v>237</v>
      </c>
      <c r="G1147" s="183" t="s">
        <v>106</v>
      </c>
      <c r="H1147" s="184">
        <f>SUM(I1147,K1147)</f>
        <v>0</v>
      </c>
      <c r="I1147" s="171">
        <v>0</v>
      </c>
      <c r="J1147" s="171"/>
      <c r="K1147" s="159"/>
      <c r="L1147" s="682"/>
      <c r="M1147" s="682"/>
      <c r="N1147" s="682"/>
      <c r="O1147" s="682"/>
      <c r="P1147" s="683"/>
    </row>
    <row r="1148" spans="1:16" s="1" customFormat="1" ht="16.5" hidden="1" customHeight="1" x14ac:dyDescent="0.2">
      <c r="A1148" s="1001"/>
      <c r="B1148" s="1004"/>
      <c r="C1148" s="1191"/>
      <c r="D1148" s="1210"/>
      <c r="E1148" s="1275"/>
      <c r="F1148" s="1012" t="s">
        <v>48</v>
      </c>
      <c r="G1148" s="1189"/>
      <c r="H1148" s="487">
        <f t="shared" ref="H1148:K1148" si="406">H1146+H1147</f>
        <v>0</v>
      </c>
      <c r="I1148" s="477">
        <f t="shared" si="406"/>
        <v>0</v>
      </c>
      <c r="J1148" s="477">
        <f t="shared" si="406"/>
        <v>0</v>
      </c>
      <c r="K1148" s="478">
        <f t="shared" si="406"/>
        <v>0</v>
      </c>
      <c r="L1148" s="776"/>
      <c r="M1148" s="776"/>
      <c r="N1148" s="776"/>
      <c r="O1148" s="776"/>
      <c r="P1148" s="777"/>
    </row>
    <row r="1149" spans="1:16" s="1" customFormat="1" ht="16.5" hidden="1" customHeight="1" x14ac:dyDescent="0.2">
      <c r="A1149" s="999">
        <v>1</v>
      </c>
      <c r="B1149" s="1002">
        <v>2</v>
      </c>
      <c r="C1149" s="938">
        <v>3</v>
      </c>
      <c r="D1149" s="1258" t="s">
        <v>250</v>
      </c>
      <c r="E1149" s="1272">
        <v>13</v>
      </c>
      <c r="F1149" s="438" t="s">
        <v>237</v>
      </c>
      <c r="G1149" s="183" t="s">
        <v>73</v>
      </c>
      <c r="H1149" s="170">
        <f>SUM(I1149,K1149)</f>
        <v>0</v>
      </c>
      <c r="I1149" s="171">
        <v>0</v>
      </c>
      <c r="J1149" s="171"/>
      <c r="K1149" s="159"/>
      <c r="L1149" s="2"/>
      <c r="M1149" s="2"/>
      <c r="N1149" s="2"/>
      <c r="O1149" s="2"/>
      <c r="P1149" s="740"/>
    </row>
    <row r="1150" spans="1:16" s="1" customFormat="1" ht="15.75" hidden="1" customHeight="1" x14ac:dyDescent="0.2">
      <c r="A1150" s="1001"/>
      <c r="B1150" s="1004"/>
      <c r="C1150" s="1005"/>
      <c r="D1150" s="1220"/>
      <c r="E1150" s="1273"/>
      <c r="F1150" s="1274" t="s">
        <v>48</v>
      </c>
      <c r="G1150" s="1271"/>
      <c r="H1150" s="531">
        <f t="shared" ref="H1150:K1150" si="407">H1149</f>
        <v>0</v>
      </c>
      <c r="I1150" s="532">
        <f t="shared" si="407"/>
        <v>0</v>
      </c>
      <c r="J1150" s="532">
        <f t="shared" si="407"/>
        <v>0</v>
      </c>
      <c r="K1150" s="535">
        <f t="shared" si="407"/>
        <v>0</v>
      </c>
      <c r="L1150" s="2"/>
      <c r="M1150" s="2"/>
      <c r="N1150" s="2"/>
      <c r="O1150" s="2"/>
      <c r="P1150" s="740"/>
    </row>
    <row r="1151" spans="1:16" s="1" customFormat="1" ht="12" hidden="1" customHeight="1" x14ac:dyDescent="0.2">
      <c r="A1151" s="999">
        <v>1</v>
      </c>
      <c r="B1151" s="1002">
        <v>2</v>
      </c>
      <c r="C1151" s="1022">
        <v>4</v>
      </c>
      <c r="D1151" s="1338" t="s">
        <v>530</v>
      </c>
      <c r="E1151" s="1293">
        <v>7</v>
      </c>
      <c r="F1151" s="609" t="s">
        <v>237</v>
      </c>
      <c r="G1151" s="28" t="s">
        <v>568</v>
      </c>
      <c r="H1151" s="500">
        <f>I1151+K1151</f>
        <v>0</v>
      </c>
      <c r="I1151" s="470"/>
      <c r="J1151" s="471"/>
      <c r="K1151" s="491">
        <v>0</v>
      </c>
      <c r="L1151" s="2"/>
      <c r="M1151" s="2"/>
      <c r="N1151" s="2"/>
      <c r="O1151" s="2"/>
      <c r="P1151" s="740"/>
    </row>
    <row r="1152" spans="1:16" s="1" customFormat="1" ht="12" hidden="1" customHeight="1" x14ac:dyDescent="0.2">
      <c r="A1152" s="1001"/>
      <c r="B1152" s="1004"/>
      <c r="C1152" s="1191"/>
      <c r="D1152" s="1340"/>
      <c r="E1152" s="1294"/>
      <c r="F1152" s="1012" t="s">
        <v>48</v>
      </c>
      <c r="G1152" s="1189"/>
      <c r="H1152" s="351">
        <f t="shared" ref="H1152:K1152" si="408">H1151</f>
        <v>0</v>
      </c>
      <c r="I1152" s="116">
        <f t="shared" si="408"/>
        <v>0</v>
      </c>
      <c r="J1152" s="116">
        <f t="shared" si="408"/>
        <v>0</v>
      </c>
      <c r="K1152" s="117">
        <f t="shared" si="408"/>
        <v>0</v>
      </c>
      <c r="L1152" s="2"/>
      <c r="M1152" s="2"/>
      <c r="N1152" s="2"/>
      <c r="O1152" s="2"/>
      <c r="P1152" s="740"/>
    </row>
    <row r="1153" spans="1:16" s="1" customFormat="1" ht="15" hidden="1" customHeight="1" x14ac:dyDescent="0.2">
      <c r="A1153" s="613">
        <v>1</v>
      </c>
      <c r="B1153" s="236">
        <v>2</v>
      </c>
      <c r="C1153" s="1205" t="s">
        <v>45</v>
      </c>
      <c r="D1153" s="1177"/>
      <c r="E1153" s="1177"/>
      <c r="F1153" s="1177"/>
      <c r="G1153" s="1178"/>
      <c r="H1153" s="540">
        <f t="shared" ref="H1153:K1153" si="409">H1145+H1148+H1150+H1152</f>
        <v>0</v>
      </c>
      <c r="I1153" s="540">
        <f t="shared" si="409"/>
        <v>0</v>
      </c>
      <c r="J1153" s="540">
        <f t="shared" si="409"/>
        <v>0</v>
      </c>
      <c r="K1153" s="540">
        <f t="shared" si="409"/>
        <v>0</v>
      </c>
      <c r="L1153" s="2"/>
      <c r="M1153" s="2"/>
      <c r="N1153" s="2"/>
      <c r="O1153" s="2"/>
      <c r="P1153" s="740"/>
    </row>
    <row r="1154" spans="1:16" s="6" customFormat="1" ht="15" customHeight="1" thickBot="1" x14ac:dyDescent="0.25">
      <c r="A1154" s="469">
        <v>1</v>
      </c>
      <c r="B1154" s="1179" t="s">
        <v>46</v>
      </c>
      <c r="C1154" s="1568"/>
      <c r="D1154" s="1568"/>
      <c r="E1154" s="1568"/>
      <c r="F1154" s="1568"/>
      <c r="G1154" s="1569"/>
      <c r="H1154" s="119">
        <f t="shared" ref="H1154:K1154" si="410">H1142+H1153</f>
        <v>247.2</v>
      </c>
      <c r="I1154" s="120">
        <f t="shared" si="410"/>
        <v>156.80000000000001</v>
      </c>
      <c r="J1154" s="120">
        <f t="shared" si="410"/>
        <v>5.5</v>
      </c>
      <c r="K1154" s="121">
        <f t="shared" si="410"/>
        <v>90.4</v>
      </c>
      <c r="L1154" s="794"/>
      <c r="M1154" s="736"/>
      <c r="N1154" s="736"/>
      <c r="O1154" s="736"/>
      <c r="P1154" s="737"/>
    </row>
    <row r="1155" spans="1:16" s="6" customFormat="1" ht="15" customHeight="1" thickBot="1" x14ac:dyDescent="0.25">
      <c r="A1155" s="1182" t="s">
        <v>47</v>
      </c>
      <c r="B1155" s="1183"/>
      <c r="C1155" s="1183"/>
      <c r="D1155" s="1183"/>
      <c r="E1155" s="1183"/>
      <c r="F1155" s="1183"/>
      <c r="G1155" s="1183"/>
      <c r="H1155" s="493">
        <f t="shared" ref="H1155:K1155" si="411">H1154</f>
        <v>247.2</v>
      </c>
      <c r="I1155" s="100">
        <f t="shared" si="411"/>
        <v>156.80000000000001</v>
      </c>
      <c r="J1155" s="100">
        <f t="shared" si="411"/>
        <v>5.5</v>
      </c>
      <c r="K1155" s="101">
        <f t="shared" si="411"/>
        <v>90.4</v>
      </c>
      <c r="L1155" s="800"/>
      <c r="M1155" s="801"/>
      <c r="N1155" s="801"/>
      <c r="O1155" s="801"/>
      <c r="P1155" s="802"/>
    </row>
    <row r="1156" spans="1:16" s="4" customFormat="1" ht="18.75" customHeight="1" thickBot="1" x14ac:dyDescent="0.25">
      <c r="A1156" s="1267" t="s">
        <v>655</v>
      </c>
      <c r="B1156" s="1268"/>
      <c r="C1156" s="1268"/>
      <c r="D1156" s="1268"/>
      <c r="E1156" s="1268"/>
      <c r="F1156" s="1268"/>
      <c r="G1156" s="1268"/>
      <c r="H1156" s="1268"/>
      <c r="I1156" s="1268"/>
      <c r="J1156" s="1268"/>
      <c r="K1156" s="1268"/>
      <c r="L1156" s="1268"/>
      <c r="M1156" s="1268"/>
      <c r="N1156" s="1268"/>
      <c r="O1156" s="1268"/>
      <c r="P1156" s="1269"/>
    </row>
    <row r="1157" spans="1:16" s="4" customFormat="1" ht="17.25" customHeight="1" thickBot="1" x14ac:dyDescent="0.25">
      <c r="A1157" s="1296" t="s">
        <v>251</v>
      </c>
      <c r="B1157" s="1297"/>
      <c r="C1157" s="1297"/>
      <c r="D1157" s="1297"/>
      <c r="E1157" s="1297"/>
      <c r="F1157" s="1297"/>
      <c r="G1157" s="1297"/>
      <c r="H1157" s="1297"/>
      <c r="I1157" s="1297"/>
      <c r="J1157" s="1297"/>
      <c r="K1157" s="1297"/>
      <c r="L1157" s="801"/>
      <c r="M1157" s="801"/>
      <c r="N1157" s="801"/>
      <c r="O1157" s="801"/>
      <c r="P1157" s="802"/>
    </row>
    <row r="1158" spans="1:16" s="3" customFormat="1" ht="18" customHeight="1" thickBot="1" x14ac:dyDescent="0.25">
      <c r="A1158" s="689">
        <v>1</v>
      </c>
      <c r="B1158" s="724" t="s">
        <v>252</v>
      </c>
      <c r="C1158" s="725"/>
      <c r="D1158" s="725"/>
      <c r="E1158" s="725"/>
      <c r="F1158" s="725"/>
      <c r="G1158" s="725"/>
      <c r="H1158" s="725"/>
      <c r="I1158" s="725"/>
      <c r="J1158" s="725"/>
      <c r="K1158" s="725"/>
      <c r="L1158" s="803"/>
      <c r="M1158" s="803"/>
      <c r="N1158" s="803"/>
      <c r="O1158" s="803"/>
      <c r="P1158" s="804"/>
    </row>
    <row r="1159" spans="1:16" s="3" customFormat="1" ht="18" customHeight="1" thickBot="1" x14ac:dyDescent="0.25">
      <c r="A1159" s="132">
        <v>1</v>
      </c>
      <c r="B1159" s="40">
        <v>1</v>
      </c>
      <c r="C1159" s="1208" t="s">
        <v>253</v>
      </c>
      <c r="D1159" s="1209"/>
      <c r="E1159" s="1209"/>
      <c r="F1159" s="1209"/>
      <c r="G1159" s="1209"/>
      <c r="H1159" s="1213"/>
      <c r="I1159" s="1213"/>
      <c r="J1159" s="1213"/>
      <c r="K1159" s="1213"/>
      <c r="L1159" s="738"/>
      <c r="M1159" s="738"/>
      <c r="N1159" s="738"/>
      <c r="O1159" s="738"/>
      <c r="P1159" s="739"/>
    </row>
    <row r="1160" spans="1:16" s="1" customFormat="1" ht="13.5" customHeight="1" thickBot="1" x14ac:dyDescent="0.25">
      <c r="A1160" s="999">
        <v>1</v>
      </c>
      <c r="B1160" s="1002">
        <v>1</v>
      </c>
      <c r="C1160" s="1022">
        <v>1</v>
      </c>
      <c r="D1160" s="1240" t="s">
        <v>254</v>
      </c>
      <c r="E1160" s="1203" t="s">
        <v>702</v>
      </c>
      <c r="F1160" s="615" t="s">
        <v>492</v>
      </c>
      <c r="G1160" s="460" t="s">
        <v>73</v>
      </c>
      <c r="H1160" s="498">
        <f>SUM(I1160,K1160)</f>
        <v>267.8</v>
      </c>
      <c r="I1160" s="496">
        <v>267.8</v>
      </c>
      <c r="J1160" s="496">
        <v>162.4</v>
      </c>
      <c r="K1160" s="290"/>
      <c r="L1160" s="968" t="s">
        <v>254</v>
      </c>
      <c r="M1160" s="967" t="s">
        <v>1012</v>
      </c>
      <c r="N1160" s="967">
        <v>330</v>
      </c>
      <c r="O1160" s="967" t="s">
        <v>1013</v>
      </c>
      <c r="P1160" s="1036" t="s">
        <v>718</v>
      </c>
    </row>
    <row r="1161" spans="1:16" s="1" customFormat="1" ht="13.5" customHeight="1" thickBot="1" x14ac:dyDescent="0.25">
      <c r="A1161" s="1001"/>
      <c r="B1161" s="1004"/>
      <c r="C1161" s="1191"/>
      <c r="D1161" s="1241"/>
      <c r="E1161" s="1204"/>
      <c r="F1161" s="1012" t="s">
        <v>48</v>
      </c>
      <c r="G1161" s="1189"/>
      <c r="H1161" s="487">
        <f t="shared" ref="H1161:K1161" si="412">H1160</f>
        <v>267.8</v>
      </c>
      <c r="I1161" s="477">
        <f t="shared" si="412"/>
        <v>267.8</v>
      </c>
      <c r="J1161" s="477">
        <f t="shared" si="412"/>
        <v>162.4</v>
      </c>
      <c r="K1161" s="478">
        <f t="shared" si="412"/>
        <v>0</v>
      </c>
      <c r="L1161" s="923"/>
      <c r="M1161" s="960"/>
      <c r="N1161" s="960"/>
      <c r="O1161" s="960"/>
      <c r="P1161" s="935"/>
    </row>
    <row r="1162" spans="1:16" s="1" customFormat="1" ht="13.5" customHeight="1" thickBot="1" x14ac:dyDescent="0.25">
      <c r="A1162" s="999">
        <v>1</v>
      </c>
      <c r="B1162" s="1002">
        <v>1</v>
      </c>
      <c r="C1162" s="1022">
        <v>2</v>
      </c>
      <c r="D1162" s="1006" t="s">
        <v>489</v>
      </c>
      <c r="E1162" s="1193" t="s">
        <v>698</v>
      </c>
      <c r="F1162" s="463" t="s">
        <v>256</v>
      </c>
      <c r="G1162" s="462" t="s">
        <v>73</v>
      </c>
      <c r="H1162" s="482">
        <f>SUM(I1162,K1162)</f>
        <v>2000.6</v>
      </c>
      <c r="I1162" s="470">
        <v>1934.8</v>
      </c>
      <c r="J1162" s="470">
        <v>1612.1</v>
      </c>
      <c r="K1162" s="475">
        <v>65.8</v>
      </c>
      <c r="L1162" s="929" t="s">
        <v>1039</v>
      </c>
      <c r="M1162" s="1048" t="s">
        <v>1050</v>
      </c>
      <c r="N1162" s="927" t="s">
        <v>1051</v>
      </c>
      <c r="O1162" s="1048" t="s">
        <v>1040</v>
      </c>
      <c r="P1162" s="925" t="s">
        <v>718</v>
      </c>
    </row>
    <row r="1163" spans="1:16" s="1" customFormat="1" ht="13.5" customHeight="1" thickBot="1" x14ac:dyDescent="0.25">
      <c r="A1163" s="1000"/>
      <c r="B1163" s="1003"/>
      <c r="C1163" s="1190"/>
      <c r="D1163" s="1007"/>
      <c r="E1163" s="1194"/>
      <c r="F1163" s="463" t="s">
        <v>256</v>
      </c>
      <c r="G1163" s="10" t="s">
        <v>124</v>
      </c>
      <c r="H1163" s="480">
        <f>SUM(I1163,K1163)</f>
        <v>5.8</v>
      </c>
      <c r="I1163" s="471">
        <v>5.8</v>
      </c>
      <c r="J1163" s="471"/>
      <c r="K1163" s="479"/>
      <c r="L1163" s="929"/>
      <c r="M1163" s="1048"/>
      <c r="N1163" s="927"/>
      <c r="O1163" s="1048"/>
      <c r="P1163" s="925"/>
    </row>
    <row r="1164" spans="1:16" s="1" customFormat="1" ht="33.75" customHeight="1" thickBot="1" x14ac:dyDescent="0.25">
      <c r="A1164" s="1001"/>
      <c r="B1164" s="1004"/>
      <c r="C1164" s="1191"/>
      <c r="D1164" s="1008"/>
      <c r="E1164" s="1195"/>
      <c r="F1164" s="1012" t="s">
        <v>48</v>
      </c>
      <c r="G1164" s="1189"/>
      <c r="H1164" s="487">
        <f t="shared" ref="H1164:K1164" si="413">H1162+H1163</f>
        <v>2006.3999999999999</v>
      </c>
      <c r="I1164" s="477">
        <f t="shared" si="413"/>
        <v>1940.6</v>
      </c>
      <c r="J1164" s="477">
        <f t="shared" si="413"/>
        <v>1612.1</v>
      </c>
      <c r="K1164" s="478">
        <f t="shared" si="413"/>
        <v>65.8</v>
      </c>
      <c r="L1164" s="929"/>
      <c r="M1164" s="1048"/>
      <c r="N1164" s="927"/>
      <c r="O1164" s="1048"/>
      <c r="P1164" s="925"/>
    </row>
    <row r="1165" spans="1:16" s="1" customFormat="1" ht="15" hidden="1" customHeight="1" thickBot="1" x14ac:dyDescent="0.25">
      <c r="A1165" s="999">
        <v>1</v>
      </c>
      <c r="B1165" s="1002">
        <v>1</v>
      </c>
      <c r="C1165" s="1022">
        <v>3</v>
      </c>
      <c r="D1165" s="1006" t="s">
        <v>258</v>
      </c>
      <c r="E1165" s="1203" t="s">
        <v>467</v>
      </c>
      <c r="F1165" s="615" t="s">
        <v>255</v>
      </c>
      <c r="G1165" s="66" t="s">
        <v>73</v>
      </c>
      <c r="H1165" s="482">
        <f>SUM(I1165+K1165)</f>
        <v>0</v>
      </c>
      <c r="I1165" s="470"/>
      <c r="J1165" s="470"/>
      <c r="K1165" s="475"/>
    </row>
    <row r="1166" spans="1:16" s="1" customFormat="1" ht="15" hidden="1" customHeight="1" thickBot="1" x14ac:dyDescent="0.25">
      <c r="A1166" s="1001"/>
      <c r="B1166" s="1004"/>
      <c r="C1166" s="1191"/>
      <c r="D1166" s="1008"/>
      <c r="E1166" s="1204"/>
      <c r="F1166" s="1012" t="s">
        <v>48</v>
      </c>
      <c r="G1166" s="1189"/>
      <c r="H1166" s="487">
        <f t="shared" ref="H1166:K1166" si="414">H1165</f>
        <v>0</v>
      </c>
      <c r="I1166" s="477">
        <f t="shared" si="414"/>
        <v>0</v>
      </c>
      <c r="J1166" s="477">
        <f t="shared" si="414"/>
        <v>0</v>
      </c>
      <c r="K1166" s="478">
        <f t="shared" si="414"/>
        <v>0</v>
      </c>
    </row>
    <row r="1167" spans="1:16" s="1" customFormat="1" ht="15" hidden="1" customHeight="1" x14ac:dyDescent="0.2">
      <c r="A1167" s="999">
        <v>1</v>
      </c>
      <c r="B1167" s="1002">
        <v>1</v>
      </c>
      <c r="C1167" s="1022">
        <v>4</v>
      </c>
      <c r="D1167" s="1014" t="s">
        <v>259</v>
      </c>
      <c r="E1167" s="1203" t="s">
        <v>448</v>
      </c>
      <c r="F1167" s="463" t="s">
        <v>256</v>
      </c>
      <c r="G1167" s="462" t="s">
        <v>73</v>
      </c>
      <c r="H1167" s="500">
        <f>SUM(I1167+K1167)</f>
        <v>0</v>
      </c>
      <c r="I1167" s="470"/>
      <c r="J1167" s="470"/>
      <c r="K1167" s="475"/>
    </row>
    <row r="1168" spans="1:16" s="1" customFormat="1" ht="15" hidden="1" customHeight="1" thickBot="1" x14ac:dyDescent="0.25">
      <c r="A1168" s="1001"/>
      <c r="B1168" s="1004"/>
      <c r="C1168" s="1191"/>
      <c r="D1168" s="1016"/>
      <c r="E1168" s="1204"/>
      <c r="F1168" s="1012" t="s">
        <v>48</v>
      </c>
      <c r="G1168" s="1189"/>
      <c r="H1168" s="487">
        <f t="shared" ref="H1168:K1168" si="415">H1167</f>
        <v>0</v>
      </c>
      <c r="I1168" s="477">
        <f t="shared" si="415"/>
        <v>0</v>
      </c>
      <c r="J1168" s="477">
        <f t="shared" si="415"/>
        <v>0</v>
      </c>
      <c r="K1168" s="478">
        <f t="shared" si="415"/>
        <v>0</v>
      </c>
    </row>
    <row r="1169" spans="1:16" s="1" customFormat="1" ht="13.5" customHeight="1" thickBot="1" x14ac:dyDescent="0.25">
      <c r="A1169" s="999">
        <v>1</v>
      </c>
      <c r="B1169" s="1002">
        <v>1</v>
      </c>
      <c r="C1169" s="1022">
        <v>5</v>
      </c>
      <c r="D1169" s="1006" t="s">
        <v>496</v>
      </c>
      <c r="E1169" s="1203" t="s">
        <v>434</v>
      </c>
      <c r="F1169" s="615" t="s">
        <v>493</v>
      </c>
      <c r="G1169" s="460" t="s">
        <v>73</v>
      </c>
      <c r="H1169" s="500">
        <f>SUM(I1169,K1169)</f>
        <v>20</v>
      </c>
      <c r="I1169" s="470">
        <v>20</v>
      </c>
      <c r="J1169" s="471"/>
      <c r="K1169" s="479"/>
      <c r="L1169" s="1061" t="s">
        <v>1014</v>
      </c>
      <c r="M1169" s="960" t="s">
        <v>1015</v>
      </c>
      <c r="N1169" s="960" t="s">
        <v>1016</v>
      </c>
      <c r="O1169" s="960" t="s">
        <v>1017</v>
      </c>
      <c r="P1169" s="935" t="s">
        <v>718</v>
      </c>
    </row>
    <row r="1170" spans="1:16" s="1" customFormat="1" ht="24.75" customHeight="1" thickBot="1" x14ac:dyDescent="0.25">
      <c r="A1170" s="1001"/>
      <c r="B1170" s="1004"/>
      <c r="C1170" s="1191"/>
      <c r="D1170" s="1008"/>
      <c r="E1170" s="1204"/>
      <c r="F1170" s="1012" t="s">
        <v>48</v>
      </c>
      <c r="G1170" s="1189"/>
      <c r="H1170" s="487">
        <f t="shared" ref="H1170:K1170" si="416">H1169</f>
        <v>20</v>
      </c>
      <c r="I1170" s="477">
        <f t="shared" si="416"/>
        <v>20</v>
      </c>
      <c r="J1170" s="477">
        <f t="shared" si="416"/>
        <v>0</v>
      </c>
      <c r="K1170" s="478">
        <f t="shared" si="416"/>
        <v>0</v>
      </c>
      <c r="L1170" s="1061"/>
      <c r="M1170" s="960"/>
      <c r="N1170" s="960"/>
      <c r="O1170" s="960"/>
      <c r="P1170" s="935"/>
    </row>
    <row r="1171" spans="1:16" s="1" customFormat="1" ht="0.75" hidden="1" customHeight="1" thickBot="1" x14ac:dyDescent="0.25">
      <c r="A1171" s="999">
        <v>1</v>
      </c>
      <c r="B1171" s="1002">
        <v>1</v>
      </c>
      <c r="C1171" s="1022">
        <v>6</v>
      </c>
      <c r="D1171" s="1258" t="s">
        <v>260</v>
      </c>
      <c r="E1171" s="1211" t="s">
        <v>23</v>
      </c>
      <c r="F1171" s="180" t="s">
        <v>270</v>
      </c>
      <c r="G1171" s="183" t="s">
        <v>74</v>
      </c>
      <c r="H1171" s="170">
        <f>SUM(I1171,K1171)</f>
        <v>0</v>
      </c>
      <c r="I1171" s="171"/>
      <c r="J1171" s="171"/>
      <c r="K1171" s="159"/>
    </row>
    <row r="1172" spans="1:16" s="1" customFormat="1" ht="12" hidden="1" customHeight="1" x14ac:dyDescent="0.2">
      <c r="A1172" s="1001"/>
      <c r="B1172" s="1004"/>
      <c r="C1172" s="1191"/>
      <c r="D1172" s="1221"/>
      <c r="E1172" s="1212"/>
      <c r="F1172" s="1012" t="s">
        <v>48</v>
      </c>
      <c r="G1172" s="1189"/>
      <c r="H1172" s="487">
        <f t="shared" ref="H1172:K1172" si="417">H1171</f>
        <v>0</v>
      </c>
      <c r="I1172" s="477">
        <f t="shared" si="417"/>
        <v>0</v>
      </c>
      <c r="J1172" s="477">
        <f t="shared" si="417"/>
        <v>0</v>
      </c>
      <c r="K1172" s="478">
        <f t="shared" si="417"/>
        <v>0</v>
      </c>
    </row>
    <row r="1173" spans="1:16" s="1" customFormat="1" ht="13.5" customHeight="1" thickBot="1" x14ac:dyDescent="0.25">
      <c r="A1173" s="999">
        <v>1</v>
      </c>
      <c r="B1173" s="1002">
        <v>1</v>
      </c>
      <c r="C1173" s="1022">
        <v>7</v>
      </c>
      <c r="D1173" s="1006" t="s">
        <v>682</v>
      </c>
      <c r="E1173" s="1203" t="s">
        <v>697</v>
      </c>
      <c r="F1173" s="615" t="s">
        <v>270</v>
      </c>
      <c r="G1173" s="66" t="s">
        <v>73</v>
      </c>
      <c r="H1173" s="482">
        <f>SUM(I1173,K1173)</f>
        <v>12</v>
      </c>
      <c r="I1173" s="470">
        <v>12</v>
      </c>
      <c r="J1173" s="471"/>
      <c r="K1173" s="479"/>
      <c r="L1173" s="923" t="s">
        <v>1018</v>
      </c>
      <c r="M1173" s="960" t="s">
        <v>1020</v>
      </c>
      <c r="N1173" s="960">
        <v>100</v>
      </c>
      <c r="O1173" s="960" t="s">
        <v>1019</v>
      </c>
      <c r="P1173" s="935" t="s">
        <v>718</v>
      </c>
    </row>
    <row r="1174" spans="1:16" s="1" customFormat="1" ht="17.25" customHeight="1" thickBot="1" x14ac:dyDescent="0.25">
      <c r="A1174" s="1001"/>
      <c r="B1174" s="1004"/>
      <c r="C1174" s="1191"/>
      <c r="D1174" s="1008"/>
      <c r="E1174" s="1204"/>
      <c r="F1174" s="1012" t="s">
        <v>48</v>
      </c>
      <c r="G1174" s="1189"/>
      <c r="H1174" s="487">
        <f t="shared" ref="H1174:K1174" si="418">H1173</f>
        <v>12</v>
      </c>
      <c r="I1174" s="477">
        <f t="shared" si="418"/>
        <v>12</v>
      </c>
      <c r="J1174" s="477">
        <f t="shared" si="418"/>
        <v>0</v>
      </c>
      <c r="K1174" s="478">
        <f t="shared" si="418"/>
        <v>0</v>
      </c>
      <c r="L1174" s="963"/>
      <c r="M1174" s="961"/>
      <c r="N1174" s="961"/>
      <c r="O1174" s="961"/>
      <c r="P1174" s="1035"/>
    </row>
    <row r="1175" spans="1:16" s="1" customFormat="1" ht="15" hidden="1" customHeight="1" x14ac:dyDescent="0.2">
      <c r="A1175" s="999">
        <v>1</v>
      </c>
      <c r="B1175" s="1002">
        <v>1</v>
      </c>
      <c r="C1175" s="1022">
        <v>8</v>
      </c>
      <c r="D1175" s="1246" t="s">
        <v>262</v>
      </c>
      <c r="E1175" s="1203" t="s">
        <v>285</v>
      </c>
      <c r="F1175" s="615" t="s">
        <v>270</v>
      </c>
      <c r="G1175" s="460" t="s">
        <v>73</v>
      </c>
      <c r="H1175" s="500">
        <f>SUM(I1175,K1175)</f>
        <v>0</v>
      </c>
      <c r="I1175" s="470"/>
      <c r="J1175" s="471"/>
      <c r="K1175" s="479"/>
    </row>
    <row r="1176" spans="1:16" s="1" customFormat="1" ht="12.75" hidden="1" customHeight="1" x14ac:dyDescent="0.2">
      <c r="A1176" s="1001"/>
      <c r="B1176" s="1004"/>
      <c r="C1176" s="1191"/>
      <c r="D1176" s="1247"/>
      <c r="E1176" s="1204"/>
      <c r="F1176" s="1012" t="s">
        <v>48</v>
      </c>
      <c r="G1176" s="1189"/>
      <c r="H1176" s="487">
        <f t="shared" ref="H1176:K1176" si="419">H1175</f>
        <v>0</v>
      </c>
      <c r="I1176" s="477">
        <f t="shared" si="419"/>
        <v>0</v>
      </c>
      <c r="J1176" s="477">
        <f t="shared" si="419"/>
        <v>0</v>
      </c>
      <c r="K1176" s="478">
        <f t="shared" si="419"/>
        <v>0</v>
      </c>
    </row>
    <row r="1177" spans="1:16" s="1" customFormat="1" ht="14.25" hidden="1" customHeight="1" x14ac:dyDescent="0.2">
      <c r="A1177" s="999">
        <v>1</v>
      </c>
      <c r="B1177" s="1002">
        <v>1</v>
      </c>
      <c r="C1177" s="1022">
        <v>9</v>
      </c>
      <c r="D1177" s="1199" t="s">
        <v>263</v>
      </c>
      <c r="E1177" s="1203" t="s">
        <v>96</v>
      </c>
      <c r="F1177" s="615" t="s">
        <v>270</v>
      </c>
      <c r="G1177" s="460" t="s">
        <v>73</v>
      </c>
      <c r="H1177" s="500">
        <f>SUM(I1177,K1177)</f>
        <v>0</v>
      </c>
      <c r="I1177" s="470"/>
      <c r="J1177" s="471"/>
      <c r="K1177" s="479"/>
    </row>
    <row r="1178" spans="1:16" s="1" customFormat="1" ht="14.25" hidden="1" customHeight="1" x14ac:dyDescent="0.2">
      <c r="A1178" s="1001"/>
      <c r="B1178" s="1004"/>
      <c r="C1178" s="1191"/>
      <c r="D1178" s="1200"/>
      <c r="E1178" s="1204"/>
      <c r="F1178" s="1012" t="s">
        <v>48</v>
      </c>
      <c r="G1178" s="1189"/>
      <c r="H1178" s="531">
        <f t="shared" ref="H1178:K1178" si="420">H1177</f>
        <v>0</v>
      </c>
      <c r="I1178" s="532">
        <f t="shared" si="420"/>
        <v>0</v>
      </c>
      <c r="J1178" s="532">
        <f t="shared" si="420"/>
        <v>0</v>
      </c>
      <c r="K1178" s="535">
        <f t="shared" si="420"/>
        <v>0</v>
      </c>
    </row>
    <row r="1179" spans="1:16" s="1" customFormat="1" ht="15" hidden="1" customHeight="1" x14ac:dyDescent="0.2">
      <c r="A1179" s="999">
        <v>1</v>
      </c>
      <c r="B1179" s="1002">
        <v>1</v>
      </c>
      <c r="C1179" s="1022">
        <v>10</v>
      </c>
      <c r="D1179" s="1230" t="s">
        <v>288</v>
      </c>
      <c r="E1179" s="1186" t="s">
        <v>96</v>
      </c>
      <c r="F1179" s="463" t="s">
        <v>256</v>
      </c>
      <c r="G1179" s="60" t="s">
        <v>73</v>
      </c>
      <c r="H1179" s="500">
        <f>SUM(I1179,K1179)</f>
        <v>0</v>
      </c>
      <c r="I1179" s="470"/>
      <c r="J1179" s="471"/>
      <c r="K1179" s="479"/>
    </row>
    <row r="1180" spans="1:16" s="1" customFormat="1" ht="15" hidden="1" customHeight="1" x14ac:dyDescent="0.2">
      <c r="A1180" s="1001"/>
      <c r="B1180" s="1004"/>
      <c r="C1180" s="1191"/>
      <c r="D1180" s="1231"/>
      <c r="E1180" s="1188"/>
      <c r="F1180" s="1012" t="s">
        <v>48</v>
      </c>
      <c r="G1180" s="1189"/>
      <c r="H1180" s="487">
        <f t="shared" ref="H1180:K1180" si="421">H1179</f>
        <v>0</v>
      </c>
      <c r="I1180" s="477">
        <f t="shared" si="421"/>
        <v>0</v>
      </c>
      <c r="J1180" s="477">
        <f t="shared" si="421"/>
        <v>0</v>
      </c>
      <c r="K1180" s="478">
        <f t="shared" si="421"/>
        <v>0</v>
      </c>
    </row>
    <row r="1181" spans="1:16" s="1" customFormat="1" ht="15.75" customHeight="1" thickBot="1" x14ac:dyDescent="0.25">
      <c r="A1181" s="607">
        <v>1</v>
      </c>
      <c r="B1181" s="641">
        <v>1</v>
      </c>
      <c r="C1181" s="1205" t="s">
        <v>45</v>
      </c>
      <c r="D1181" s="1177"/>
      <c r="E1181" s="1177"/>
      <c r="F1181" s="1177"/>
      <c r="G1181" s="1178"/>
      <c r="H1181" s="539">
        <f t="shared" ref="H1181:K1181" si="422">H1161+H1164+H1166+H1168+H1170+H1172+H1174+H1176+H1178+H1180</f>
        <v>2306.1999999999998</v>
      </c>
      <c r="I1181" s="539">
        <f t="shared" si="422"/>
        <v>2240.4</v>
      </c>
      <c r="J1181" s="539">
        <f t="shared" si="422"/>
        <v>1774.5</v>
      </c>
      <c r="K1181" s="539">
        <f t="shared" si="422"/>
        <v>65.8</v>
      </c>
      <c r="L1181" s="717"/>
      <c r="M1181" s="718"/>
      <c r="N1181" s="718"/>
      <c r="O1181" s="718"/>
      <c r="P1181" s="719"/>
    </row>
    <row r="1182" spans="1:16" s="3" customFormat="1" ht="18" customHeight="1" thickBot="1" x14ac:dyDescent="0.25">
      <c r="A1182" s="464">
        <v>1</v>
      </c>
      <c r="B1182" s="465">
        <v>2</v>
      </c>
      <c r="C1182" s="1208" t="s">
        <v>264</v>
      </c>
      <c r="D1182" s="1209"/>
      <c r="E1182" s="1209"/>
      <c r="F1182" s="1209"/>
      <c r="G1182" s="1209"/>
      <c r="H1182" s="1213"/>
      <c r="I1182" s="1213"/>
      <c r="J1182" s="1213"/>
      <c r="K1182" s="1213"/>
      <c r="L1182" s="738"/>
      <c r="M1182" s="738"/>
      <c r="N1182" s="738"/>
      <c r="O1182" s="738"/>
      <c r="P1182" s="739"/>
    </row>
    <row r="1183" spans="1:16" s="1" customFormat="1" ht="15" hidden="1" customHeight="1" x14ac:dyDescent="0.2">
      <c r="A1183" s="999">
        <v>1</v>
      </c>
      <c r="B1183" s="1002">
        <v>2</v>
      </c>
      <c r="C1183" s="1190">
        <v>1</v>
      </c>
      <c r="D1183" s="1265" t="s">
        <v>265</v>
      </c>
      <c r="E1183" s="1216" t="s">
        <v>433</v>
      </c>
      <c r="F1183" s="616" t="s">
        <v>257</v>
      </c>
      <c r="G1183" s="54" t="s">
        <v>73</v>
      </c>
      <c r="H1183" s="442">
        <f>SUM(I1183,K1183)</f>
        <v>0</v>
      </c>
      <c r="I1183" s="443"/>
      <c r="J1183" s="443"/>
      <c r="K1183" s="444"/>
    </row>
    <row r="1184" spans="1:16" s="1" customFormat="1" ht="13.5" customHeight="1" thickBot="1" x14ac:dyDescent="0.25">
      <c r="A1184" s="1000"/>
      <c r="B1184" s="1003"/>
      <c r="C1184" s="1190"/>
      <c r="D1184" s="1265"/>
      <c r="E1184" s="1216"/>
      <c r="F1184" s="615" t="s">
        <v>257</v>
      </c>
      <c r="G1184" s="460" t="s">
        <v>126</v>
      </c>
      <c r="H1184" s="498">
        <f>SUM(I1184,K1184)</f>
        <v>0.6</v>
      </c>
      <c r="I1184" s="542">
        <v>0.6</v>
      </c>
      <c r="J1184" s="542">
        <v>0.6</v>
      </c>
      <c r="K1184" s="357"/>
      <c r="L1184" s="914" t="s">
        <v>726</v>
      </c>
      <c r="M1184" s="916" t="s">
        <v>727</v>
      </c>
      <c r="N1184" s="916">
        <v>940</v>
      </c>
      <c r="O1184" s="916" t="s">
        <v>728</v>
      </c>
      <c r="P1184" s="1071" t="s">
        <v>718</v>
      </c>
    </row>
    <row r="1185" spans="1:16" s="1" customFormat="1" ht="14.25" customHeight="1" thickBot="1" x14ac:dyDescent="0.25">
      <c r="A1185" s="1001"/>
      <c r="B1185" s="1004"/>
      <c r="C1185" s="1191"/>
      <c r="D1185" s="1266"/>
      <c r="E1185" s="1204"/>
      <c r="F1185" s="1012" t="s">
        <v>48</v>
      </c>
      <c r="G1185" s="1189"/>
      <c r="H1185" s="487">
        <f t="shared" ref="H1185:K1185" si="423">H1183+H1184</f>
        <v>0.6</v>
      </c>
      <c r="I1185" s="477">
        <f t="shared" si="423"/>
        <v>0.6</v>
      </c>
      <c r="J1185" s="477">
        <f t="shared" si="423"/>
        <v>0.6</v>
      </c>
      <c r="K1185" s="476">
        <f t="shared" si="423"/>
        <v>0</v>
      </c>
      <c r="L1185" s="915"/>
      <c r="M1185" s="917"/>
      <c r="N1185" s="917"/>
      <c r="O1185" s="917"/>
      <c r="P1185" s="977"/>
    </row>
    <row r="1186" spans="1:16" s="1" customFormat="1" ht="15" hidden="1" customHeight="1" x14ac:dyDescent="0.2">
      <c r="A1186" s="999">
        <v>1</v>
      </c>
      <c r="B1186" s="1002">
        <v>2</v>
      </c>
      <c r="C1186" s="1022">
        <v>2</v>
      </c>
      <c r="D1186" s="1240" t="s">
        <v>266</v>
      </c>
      <c r="E1186" s="1203" t="s">
        <v>267</v>
      </c>
      <c r="F1186" s="463" t="s">
        <v>257</v>
      </c>
      <c r="G1186" s="462" t="s">
        <v>73</v>
      </c>
      <c r="H1186" s="488">
        <f>SUM(I1186,K1186)</f>
        <v>0</v>
      </c>
      <c r="I1186" s="471"/>
      <c r="J1186" s="471"/>
      <c r="K1186" s="522"/>
      <c r="L1186" s="915"/>
      <c r="M1186" s="917"/>
      <c r="N1186" s="917"/>
      <c r="O1186" s="917"/>
      <c r="P1186" s="977"/>
    </row>
    <row r="1187" spans="1:16" s="1" customFormat="1" ht="13.5" customHeight="1" thickBot="1" x14ac:dyDescent="0.25">
      <c r="A1187" s="1000"/>
      <c r="B1187" s="1003"/>
      <c r="C1187" s="1190"/>
      <c r="D1187" s="1259"/>
      <c r="E1187" s="1216"/>
      <c r="F1187" s="609" t="s">
        <v>257</v>
      </c>
      <c r="G1187" s="461" t="s">
        <v>126</v>
      </c>
      <c r="H1187" s="500">
        <f>SUM(I1187,K1187)</f>
        <v>17.899999999999999</v>
      </c>
      <c r="I1187" s="470">
        <v>17.899999999999999</v>
      </c>
      <c r="J1187" s="470">
        <v>14.1</v>
      </c>
      <c r="K1187" s="114"/>
      <c r="L1187" s="929" t="s">
        <v>1041</v>
      </c>
      <c r="M1187" s="1048" t="s">
        <v>1042</v>
      </c>
      <c r="N1187" s="1048">
        <v>300</v>
      </c>
      <c r="O1187" s="1048" t="s">
        <v>1043</v>
      </c>
      <c r="P1187" s="925" t="s">
        <v>718</v>
      </c>
    </row>
    <row r="1188" spans="1:16" s="1" customFormat="1" ht="0.75" hidden="1" customHeight="1" thickBot="1" x14ac:dyDescent="0.25">
      <c r="A1188" s="1000"/>
      <c r="B1188" s="1003"/>
      <c r="C1188" s="1190"/>
      <c r="D1188" s="1259"/>
      <c r="E1188" s="1216"/>
      <c r="F1188" s="610" t="s">
        <v>257</v>
      </c>
      <c r="G1188" s="31" t="s">
        <v>124</v>
      </c>
      <c r="H1188" s="488">
        <f>SUM(I1188,K1188)</f>
        <v>0</v>
      </c>
      <c r="I1188" s="471"/>
      <c r="J1188" s="471"/>
      <c r="K1188" s="114"/>
      <c r="L1188" s="929"/>
      <c r="M1188" s="1048"/>
      <c r="N1188" s="1048"/>
      <c r="O1188" s="1048"/>
      <c r="P1188" s="925"/>
    </row>
    <row r="1189" spans="1:16" s="1" customFormat="1" ht="15.75" customHeight="1" thickBot="1" x14ac:dyDescent="0.25">
      <c r="A1189" s="1001"/>
      <c r="B1189" s="1004"/>
      <c r="C1189" s="1191"/>
      <c r="D1189" s="1241"/>
      <c r="E1189" s="1204"/>
      <c r="F1189" s="1012" t="s">
        <v>48</v>
      </c>
      <c r="G1189" s="1189"/>
      <c r="H1189" s="487">
        <f t="shared" ref="H1189:K1189" si="424">H1186+H1187+H1188</f>
        <v>17.899999999999999</v>
      </c>
      <c r="I1189" s="477">
        <f t="shared" si="424"/>
        <v>17.899999999999999</v>
      </c>
      <c r="J1189" s="477">
        <f t="shared" si="424"/>
        <v>14.1</v>
      </c>
      <c r="K1189" s="476">
        <f t="shared" si="424"/>
        <v>0</v>
      </c>
      <c r="L1189" s="929"/>
      <c r="M1189" s="1048"/>
      <c r="N1189" s="1048"/>
      <c r="O1189" s="1048"/>
      <c r="P1189" s="925"/>
    </row>
    <row r="1190" spans="1:16" s="1" customFormat="1" ht="15" hidden="1" customHeight="1" x14ac:dyDescent="0.2">
      <c r="A1190" s="999">
        <v>1</v>
      </c>
      <c r="B1190" s="1002">
        <v>2</v>
      </c>
      <c r="C1190" s="1022">
        <v>3</v>
      </c>
      <c r="D1190" s="1240" t="s">
        <v>474</v>
      </c>
      <c r="E1190" s="1203" t="s">
        <v>267</v>
      </c>
      <c r="F1190" s="463" t="s">
        <v>270</v>
      </c>
      <c r="G1190" s="462" t="s">
        <v>73</v>
      </c>
      <c r="H1190" s="488">
        <f>SUM(I1190,K1190)</f>
        <v>0</v>
      </c>
      <c r="I1190" s="471">
        <v>0</v>
      </c>
      <c r="J1190" s="471">
        <v>0</v>
      </c>
      <c r="K1190" s="114"/>
      <c r="L1190" s="929"/>
      <c r="M1190" s="1048"/>
      <c r="N1190" s="1048"/>
      <c r="O1190" s="1048"/>
      <c r="P1190" s="925"/>
    </row>
    <row r="1191" spans="1:16" s="1" customFormat="1" ht="13.5" customHeight="1" thickBot="1" x14ac:dyDescent="0.25">
      <c r="A1191" s="1000"/>
      <c r="B1191" s="1003"/>
      <c r="C1191" s="1190"/>
      <c r="D1191" s="1259"/>
      <c r="E1191" s="1216"/>
      <c r="F1191" s="615" t="s">
        <v>270</v>
      </c>
      <c r="G1191" s="460" t="s">
        <v>126</v>
      </c>
      <c r="H1191" s="500">
        <f>SUM(I1191,K1191)</f>
        <v>8.1999999999999993</v>
      </c>
      <c r="I1191" s="470">
        <v>8.1999999999999993</v>
      </c>
      <c r="J1191" s="470">
        <v>8.11</v>
      </c>
      <c r="K1191" s="114"/>
      <c r="L1191" s="929" t="s">
        <v>1044</v>
      </c>
      <c r="M1191" s="1048" t="s">
        <v>1045</v>
      </c>
      <c r="N1191" s="1048" t="s">
        <v>1046</v>
      </c>
      <c r="O1191" s="1048" t="s">
        <v>1047</v>
      </c>
      <c r="P1191" s="925" t="s">
        <v>718</v>
      </c>
    </row>
    <row r="1192" spans="1:16" s="1" customFormat="1" ht="25.5" customHeight="1" thickBot="1" x14ac:dyDescent="0.25">
      <c r="A1192" s="1001"/>
      <c r="B1192" s="1004"/>
      <c r="C1192" s="1191"/>
      <c r="D1192" s="1241"/>
      <c r="E1192" s="1204"/>
      <c r="F1192" s="1012" t="s">
        <v>48</v>
      </c>
      <c r="G1192" s="1189"/>
      <c r="H1192" s="487">
        <f t="shared" ref="H1192:K1192" si="425">H1190+H1191</f>
        <v>8.1999999999999993</v>
      </c>
      <c r="I1192" s="477">
        <f t="shared" si="425"/>
        <v>8.1999999999999993</v>
      </c>
      <c r="J1192" s="477">
        <f t="shared" si="425"/>
        <v>8.11</v>
      </c>
      <c r="K1192" s="476">
        <f t="shared" si="425"/>
        <v>0</v>
      </c>
      <c r="L1192" s="929"/>
      <c r="M1192" s="1048"/>
      <c r="N1192" s="1048"/>
      <c r="O1192" s="1048"/>
      <c r="P1192" s="925"/>
    </row>
    <row r="1193" spans="1:16" s="1" customFormat="1" ht="15" hidden="1" customHeight="1" x14ac:dyDescent="0.2">
      <c r="A1193" s="999">
        <v>1</v>
      </c>
      <c r="B1193" s="1002">
        <v>2</v>
      </c>
      <c r="C1193" s="1022">
        <v>4</v>
      </c>
      <c r="D1193" s="1240" t="s">
        <v>35</v>
      </c>
      <c r="E1193" s="1056" t="s">
        <v>399</v>
      </c>
      <c r="F1193" s="18" t="s">
        <v>364</v>
      </c>
      <c r="G1193" s="30" t="s">
        <v>73</v>
      </c>
      <c r="H1193" s="500">
        <f>SUM(I1193,K1193)</f>
        <v>0</v>
      </c>
      <c r="I1193" s="470"/>
      <c r="J1193" s="470"/>
      <c r="K1193" s="494"/>
      <c r="L1193" s="929"/>
      <c r="M1193" s="1048"/>
      <c r="N1193" s="1048"/>
      <c r="O1193" s="1048"/>
      <c r="P1193" s="925"/>
    </row>
    <row r="1194" spans="1:16" s="1" customFormat="1" ht="15" hidden="1" customHeight="1" x14ac:dyDescent="0.2">
      <c r="A1194" s="1000"/>
      <c r="B1194" s="1003"/>
      <c r="C1194" s="1190"/>
      <c r="D1194" s="1259"/>
      <c r="E1194" s="1057"/>
      <c r="F1194" s="80" t="s">
        <v>364</v>
      </c>
      <c r="G1194" s="460" t="s">
        <v>126</v>
      </c>
      <c r="H1194" s="500">
        <f>SUM(I1194,K1194)</f>
        <v>0</v>
      </c>
      <c r="I1194" s="470"/>
      <c r="J1194" s="470"/>
      <c r="K1194" s="114"/>
    </row>
    <row r="1195" spans="1:16" s="1" customFormat="1" ht="15" hidden="1" customHeight="1" x14ac:dyDescent="0.2">
      <c r="A1195" s="1001"/>
      <c r="B1195" s="1004"/>
      <c r="C1195" s="1191"/>
      <c r="D1195" s="1241"/>
      <c r="E1195" s="1058"/>
      <c r="F1195" s="1264" t="s">
        <v>48</v>
      </c>
      <c r="G1195" s="1189"/>
      <c r="H1195" s="487">
        <f t="shared" ref="H1195:K1195" si="426">H1193+H1194</f>
        <v>0</v>
      </c>
      <c r="I1195" s="477">
        <f t="shared" si="426"/>
        <v>0</v>
      </c>
      <c r="J1195" s="477">
        <f t="shared" si="426"/>
        <v>0</v>
      </c>
      <c r="K1195" s="476">
        <f t="shared" si="426"/>
        <v>0</v>
      </c>
    </row>
    <row r="1196" spans="1:16" s="1" customFormat="1" ht="15" hidden="1" customHeight="1" x14ac:dyDescent="0.2">
      <c r="A1196" s="999">
        <v>1</v>
      </c>
      <c r="B1196" s="1002">
        <v>2</v>
      </c>
      <c r="C1196" s="1022">
        <v>5</v>
      </c>
      <c r="D1196" s="1240" t="s">
        <v>271</v>
      </c>
      <c r="E1196" s="1203" t="s">
        <v>433</v>
      </c>
      <c r="F1196" s="463" t="s">
        <v>270</v>
      </c>
      <c r="G1196" s="462" t="s">
        <v>73</v>
      </c>
      <c r="H1196" s="488">
        <f>SUM(I1196,K1196)</f>
        <v>0</v>
      </c>
      <c r="I1196" s="471"/>
      <c r="J1196" s="471"/>
      <c r="K1196" s="114"/>
    </row>
    <row r="1197" spans="1:16" s="1" customFormat="1" ht="13.5" customHeight="1" thickBot="1" x14ac:dyDescent="0.25">
      <c r="A1197" s="1000"/>
      <c r="B1197" s="1003"/>
      <c r="C1197" s="1190"/>
      <c r="D1197" s="1259"/>
      <c r="E1197" s="1216"/>
      <c r="F1197" s="615" t="s">
        <v>270</v>
      </c>
      <c r="G1197" s="460" t="s">
        <v>126</v>
      </c>
      <c r="H1197" s="500">
        <f>SUM(I1197,K1197)</f>
        <v>29.3</v>
      </c>
      <c r="I1197" s="470">
        <v>29.3</v>
      </c>
      <c r="J1197" s="470">
        <v>26</v>
      </c>
      <c r="K1197" s="114"/>
      <c r="L1197" s="923" t="s">
        <v>729</v>
      </c>
      <c r="M1197" s="960" t="s">
        <v>730</v>
      </c>
      <c r="N1197" s="955">
        <v>1380</v>
      </c>
      <c r="O1197" s="955" t="s">
        <v>728</v>
      </c>
      <c r="P1197" s="969" t="s">
        <v>718</v>
      </c>
    </row>
    <row r="1198" spans="1:16" s="1" customFormat="1" ht="13.5" customHeight="1" thickBot="1" x14ac:dyDescent="0.25">
      <c r="A1198" s="1001"/>
      <c r="B1198" s="1004"/>
      <c r="C1198" s="1191"/>
      <c r="D1198" s="1241"/>
      <c r="E1198" s="1204"/>
      <c r="F1198" s="1012" t="s">
        <v>48</v>
      </c>
      <c r="G1198" s="1189"/>
      <c r="H1198" s="487">
        <f t="shared" ref="H1198:K1198" si="427">H1196+H1197</f>
        <v>29.3</v>
      </c>
      <c r="I1198" s="477">
        <f t="shared" si="427"/>
        <v>29.3</v>
      </c>
      <c r="J1198" s="477">
        <f t="shared" si="427"/>
        <v>26</v>
      </c>
      <c r="K1198" s="476">
        <f t="shared" si="427"/>
        <v>0</v>
      </c>
      <c r="L1198" s="923"/>
      <c r="M1198" s="960"/>
      <c r="N1198" s="955"/>
      <c r="O1198" s="955"/>
      <c r="P1198" s="969"/>
    </row>
    <row r="1199" spans="1:16" s="1" customFormat="1" ht="15" hidden="1" customHeight="1" x14ac:dyDescent="0.2">
      <c r="A1199" s="999">
        <v>1</v>
      </c>
      <c r="B1199" s="1002">
        <v>2</v>
      </c>
      <c r="C1199" s="1022">
        <v>6</v>
      </c>
      <c r="D1199" s="1014" t="s">
        <v>273</v>
      </c>
      <c r="E1199" s="1203" t="s">
        <v>434</v>
      </c>
      <c r="F1199" s="615" t="s">
        <v>268</v>
      </c>
      <c r="G1199" s="460" t="s">
        <v>126</v>
      </c>
      <c r="H1199" s="500">
        <f>SUM(I1199,K1199)</f>
        <v>0</v>
      </c>
      <c r="I1199" s="470">
        <v>0</v>
      </c>
      <c r="J1199" s="470"/>
      <c r="K1199" s="494"/>
    </row>
    <row r="1200" spans="1:16" s="1" customFormat="1" ht="15" hidden="1" customHeight="1" x14ac:dyDescent="0.2">
      <c r="A1200" s="1000"/>
      <c r="B1200" s="1003"/>
      <c r="C1200" s="1190"/>
      <c r="D1200" s="1015"/>
      <c r="E1200" s="1216"/>
      <c r="F1200" s="631" t="s">
        <v>268</v>
      </c>
      <c r="G1200" s="11" t="s">
        <v>73</v>
      </c>
      <c r="H1200" s="500">
        <f>SUM(I1200,K1200)</f>
        <v>0</v>
      </c>
      <c r="I1200" s="470"/>
      <c r="J1200" s="470"/>
      <c r="K1200" s="494"/>
    </row>
    <row r="1201" spans="1:16" s="1" customFormat="1" ht="15" hidden="1" customHeight="1" thickBot="1" x14ac:dyDescent="0.25">
      <c r="A1201" s="1001"/>
      <c r="B1201" s="1004"/>
      <c r="C1201" s="1191"/>
      <c r="D1201" s="1016"/>
      <c r="E1201" s="1204"/>
      <c r="F1201" s="1012" t="s">
        <v>48</v>
      </c>
      <c r="G1201" s="1189"/>
      <c r="H1201" s="487">
        <f t="shared" ref="H1201:K1201" si="428">H1199+H1200</f>
        <v>0</v>
      </c>
      <c r="I1201" s="476">
        <f t="shared" si="428"/>
        <v>0</v>
      </c>
      <c r="J1201" s="477">
        <f t="shared" si="428"/>
        <v>0</v>
      </c>
      <c r="K1201" s="490">
        <f t="shared" si="428"/>
        <v>0</v>
      </c>
    </row>
    <row r="1202" spans="1:16" s="1" customFormat="1" ht="15" hidden="1" customHeight="1" x14ac:dyDescent="0.2">
      <c r="A1202" s="999">
        <v>1</v>
      </c>
      <c r="B1202" s="1002">
        <v>2</v>
      </c>
      <c r="C1202" s="1022">
        <v>7</v>
      </c>
      <c r="D1202" s="1006" t="s">
        <v>274</v>
      </c>
      <c r="E1202" s="1203" t="s">
        <v>463</v>
      </c>
      <c r="F1202" s="463" t="s">
        <v>270</v>
      </c>
      <c r="G1202" s="462" t="s">
        <v>73</v>
      </c>
      <c r="H1202" s="472">
        <f>SUM(I1202,K1202)</f>
        <v>0</v>
      </c>
      <c r="I1202" s="473"/>
      <c r="J1202" s="473"/>
      <c r="K1202" s="521"/>
    </row>
    <row r="1203" spans="1:16" s="1" customFormat="1" ht="15" hidden="1" customHeight="1" x14ac:dyDescent="0.2">
      <c r="A1203" s="1000"/>
      <c r="B1203" s="1003"/>
      <c r="C1203" s="1190"/>
      <c r="D1203" s="1007"/>
      <c r="E1203" s="1216"/>
      <c r="F1203" s="615" t="s">
        <v>270</v>
      </c>
      <c r="G1203" s="460" t="s">
        <v>126</v>
      </c>
      <c r="H1203" s="500">
        <f>SUM(I1203+K1203)</f>
        <v>0</v>
      </c>
      <c r="I1203" s="470"/>
      <c r="J1203" s="470"/>
      <c r="K1203" s="494"/>
    </row>
    <row r="1204" spans="1:16" s="1" customFormat="1" ht="15" hidden="1" customHeight="1" thickBot="1" x14ac:dyDescent="0.25">
      <c r="A1204" s="1001"/>
      <c r="B1204" s="1004"/>
      <c r="C1204" s="1191"/>
      <c r="D1204" s="1008"/>
      <c r="E1204" s="1204"/>
      <c r="F1204" s="1012" t="s">
        <v>48</v>
      </c>
      <c r="G1204" s="1189"/>
      <c r="H1204" s="487">
        <f t="shared" ref="H1204:K1204" si="429">H1202+H1203</f>
        <v>0</v>
      </c>
      <c r="I1204" s="477">
        <f t="shared" si="429"/>
        <v>0</v>
      </c>
      <c r="J1204" s="477">
        <f t="shared" si="429"/>
        <v>0</v>
      </c>
      <c r="K1204" s="476">
        <f t="shared" si="429"/>
        <v>0</v>
      </c>
    </row>
    <row r="1205" spans="1:16" s="1" customFormat="1" ht="13.5" customHeight="1" thickBot="1" x14ac:dyDescent="0.25">
      <c r="A1205" s="999">
        <v>1</v>
      </c>
      <c r="B1205" s="1002">
        <v>2</v>
      </c>
      <c r="C1205" s="1022">
        <v>8</v>
      </c>
      <c r="D1205" s="1240" t="s">
        <v>275</v>
      </c>
      <c r="E1205" s="1203" t="s">
        <v>261</v>
      </c>
      <c r="F1205" s="615" t="s">
        <v>270</v>
      </c>
      <c r="G1205" s="460" t="s">
        <v>126</v>
      </c>
      <c r="H1205" s="482">
        <f>SUM(I1205,K1205)</f>
        <v>11.1</v>
      </c>
      <c r="I1205" s="470">
        <v>11.1</v>
      </c>
      <c r="J1205" s="470">
        <v>11</v>
      </c>
      <c r="K1205" s="114"/>
      <c r="L1205" s="1705" t="s">
        <v>715</v>
      </c>
      <c r="M1205" s="1706" t="s">
        <v>716</v>
      </c>
      <c r="N1205" s="1070">
        <v>800</v>
      </c>
      <c r="O1205" s="1706" t="s">
        <v>717</v>
      </c>
      <c r="P1205" s="1708" t="s">
        <v>718</v>
      </c>
    </row>
    <row r="1206" spans="1:16" s="1" customFormat="1" ht="14.25" customHeight="1" thickBot="1" x14ac:dyDescent="0.25">
      <c r="A1206" s="1001"/>
      <c r="B1206" s="1004"/>
      <c r="C1206" s="1191"/>
      <c r="D1206" s="1241"/>
      <c r="E1206" s="1204"/>
      <c r="F1206" s="1012" t="s">
        <v>48</v>
      </c>
      <c r="G1206" s="1189"/>
      <c r="H1206" s="487">
        <f t="shared" ref="H1206:K1206" si="430">H1205</f>
        <v>11.1</v>
      </c>
      <c r="I1206" s="477">
        <f t="shared" si="430"/>
        <v>11.1</v>
      </c>
      <c r="J1206" s="477">
        <f t="shared" si="430"/>
        <v>11</v>
      </c>
      <c r="K1206" s="476">
        <f t="shared" si="430"/>
        <v>0</v>
      </c>
      <c r="L1206" s="1080"/>
      <c r="M1206" s="1082"/>
      <c r="N1206" s="1707"/>
      <c r="O1206" s="1082"/>
      <c r="P1206" s="1084"/>
    </row>
    <row r="1207" spans="1:16" s="1" customFormat="1" ht="13.5" customHeight="1" thickBot="1" x14ac:dyDescent="0.25">
      <c r="A1207" s="999">
        <v>1</v>
      </c>
      <c r="B1207" s="1002">
        <v>2</v>
      </c>
      <c r="C1207" s="1022">
        <v>9</v>
      </c>
      <c r="D1207" s="1240" t="s">
        <v>276</v>
      </c>
      <c r="E1207" s="1203" t="s">
        <v>547</v>
      </c>
      <c r="F1207" s="635" t="s">
        <v>648</v>
      </c>
      <c r="G1207" s="460" t="s">
        <v>126</v>
      </c>
      <c r="H1207" s="500">
        <f>SUM(I1207,K1207)</f>
        <v>9.3000000000000007</v>
      </c>
      <c r="I1207" s="470">
        <v>9.3000000000000007</v>
      </c>
      <c r="J1207" s="470">
        <v>8.1999999999999993</v>
      </c>
      <c r="K1207" s="114"/>
      <c r="L1207" s="915" t="s">
        <v>719</v>
      </c>
      <c r="M1207" s="917" t="s">
        <v>720</v>
      </c>
      <c r="N1207" s="1034" t="s">
        <v>96</v>
      </c>
      <c r="O1207" s="917" t="s">
        <v>721</v>
      </c>
      <c r="P1207" s="977" t="s">
        <v>722</v>
      </c>
    </row>
    <row r="1208" spans="1:16" s="1" customFormat="1" ht="13.5" customHeight="1" thickBot="1" x14ac:dyDescent="0.25">
      <c r="A1208" s="1001"/>
      <c r="B1208" s="1004"/>
      <c r="C1208" s="1191"/>
      <c r="D1208" s="1241"/>
      <c r="E1208" s="1204"/>
      <c r="F1208" s="1012" t="s">
        <v>48</v>
      </c>
      <c r="G1208" s="1189"/>
      <c r="H1208" s="487">
        <f t="shared" ref="H1208:K1208" si="431">H1207</f>
        <v>9.3000000000000007</v>
      </c>
      <c r="I1208" s="477">
        <f t="shared" si="431"/>
        <v>9.3000000000000007</v>
      </c>
      <c r="J1208" s="477">
        <f t="shared" si="431"/>
        <v>8.1999999999999993</v>
      </c>
      <c r="K1208" s="476">
        <f t="shared" si="431"/>
        <v>0</v>
      </c>
      <c r="L1208" s="915"/>
      <c r="M1208" s="917"/>
      <c r="N1208" s="1034"/>
      <c r="O1208" s="917"/>
      <c r="P1208" s="977"/>
    </row>
    <row r="1209" spans="1:16" s="1" customFormat="1" ht="0.75" hidden="1" customHeight="1" x14ac:dyDescent="0.2">
      <c r="A1209" s="999">
        <v>1</v>
      </c>
      <c r="B1209" s="1002">
        <v>2</v>
      </c>
      <c r="C1209" s="938">
        <v>10</v>
      </c>
      <c r="D1209" s="1258" t="s">
        <v>277</v>
      </c>
      <c r="E1209" s="1263" t="s">
        <v>272</v>
      </c>
      <c r="F1209" s="177" t="s">
        <v>494</v>
      </c>
      <c r="G1209" s="183" t="s">
        <v>73</v>
      </c>
      <c r="H1209" s="170">
        <f>SUM(I1209,K1209)</f>
        <v>0</v>
      </c>
      <c r="I1209" s="171"/>
      <c r="J1209" s="171"/>
      <c r="K1209" s="222"/>
    </row>
    <row r="1210" spans="1:16" s="1" customFormat="1" ht="15" hidden="1" customHeight="1" x14ac:dyDescent="0.2">
      <c r="A1210" s="1000"/>
      <c r="B1210" s="1003"/>
      <c r="C1210" s="1005"/>
      <c r="D1210" s="1220"/>
      <c r="E1210" s="1222"/>
      <c r="F1210" s="180" t="s">
        <v>494</v>
      </c>
      <c r="G1210" s="187" t="s">
        <v>126</v>
      </c>
      <c r="H1210" s="170">
        <f>SUM(I1210,K1210)</f>
        <v>0</v>
      </c>
      <c r="I1210" s="171"/>
      <c r="J1210" s="171"/>
      <c r="K1210" s="222"/>
    </row>
    <row r="1211" spans="1:16" s="1" customFormat="1" ht="15" hidden="1" customHeight="1" x14ac:dyDescent="0.2">
      <c r="A1211" s="1001"/>
      <c r="B1211" s="1004"/>
      <c r="C1211" s="939"/>
      <c r="D1211" s="1221"/>
      <c r="E1211" s="1223"/>
      <c r="F1211" s="1012" t="s">
        <v>48</v>
      </c>
      <c r="G1211" s="1189"/>
      <c r="H1211" s="487">
        <f t="shared" ref="H1211:K1211" si="432">H1210+H1209</f>
        <v>0</v>
      </c>
      <c r="I1211" s="477">
        <f t="shared" si="432"/>
        <v>0</v>
      </c>
      <c r="J1211" s="477">
        <f t="shared" si="432"/>
        <v>0</v>
      </c>
      <c r="K1211" s="476">
        <f t="shared" si="432"/>
        <v>0</v>
      </c>
    </row>
    <row r="1212" spans="1:16" s="1" customFormat="1" ht="13.5" customHeight="1" thickBot="1" x14ac:dyDescent="0.25">
      <c r="A1212" s="999">
        <v>1</v>
      </c>
      <c r="B1212" s="1002">
        <v>2</v>
      </c>
      <c r="C1212" s="1022">
        <v>11</v>
      </c>
      <c r="D1212" s="1240" t="s">
        <v>278</v>
      </c>
      <c r="E1212" s="1203" t="s">
        <v>547</v>
      </c>
      <c r="F1212" s="615" t="s">
        <v>279</v>
      </c>
      <c r="G1212" s="460" t="s">
        <v>126</v>
      </c>
      <c r="H1212" s="472">
        <f>SUM(I1212,K1212)</f>
        <v>19.7</v>
      </c>
      <c r="I1212" s="473">
        <v>19.7</v>
      </c>
      <c r="J1212" s="473">
        <v>16.399999999999999</v>
      </c>
      <c r="K1212" s="114"/>
      <c r="L1212" s="915" t="s">
        <v>723</v>
      </c>
      <c r="M1212" s="917" t="s">
        <v>724</v>
      </c>
      <c r="N1212" s="1709" t="s">
        <v>725</v>
      </c>
      <c r="O1212" s="1710" t="s">
        <v>721</v>
      </c>
      <c r="P1212" s="977" t="s">
        <v>722</v>
      </c>
    </row>
    <row r="1213" spans="1:16" s="1" customFormat="1" ht="45" customHeight="1" thickBot="1" x14ac:dyDescent="0.25">
      <c r="A1213" s="1001"/>
      <c r="B1213" s="1004"/>
      <c r="C1213" s="1191"/>
      <c r="D1213" s="1241"/>
      <c r="E1213" s="1204"/>
      <c r="F1213" s="1012" t="s">
        <v>48</v>
      </c>
      <c r="G1213" s="1189"/>
      <c r="H1213" s="487">
        <f t="shared" ref="H1213:K1213" si="433">H1212</f>
        <v>19.7</v>
      </c>
      <c r="I1213" s="477">
        <f t="shared" si="433"/>
        <v>19.7</v>
      </c>
      <c r="J1213" s="477">
        <f t="shared" si="433"/>
        <v>16.399999999999999</v>
      </c>
      <c r="K1213" s="476">
        <f t="shared" si="433"/>
        <v>0</v>
      </c>
      <c r="L1213" s="915"/>
      <c r="M1213" s="917"/>
      <c r="N1213" s="1709"/>
      <c r="O1213" s="1710"/>
      <c r="P1213" s="977"/>
    </row>
    <row r="1214" spans="1:16" s="1" customFormat="1" ht="15" hidden="1" customHeight="1" x14ac:dyDescent="0.2">
      <c r="A1214" s="999">
        <v>1</v>
      </c>
      <c r="B1214" s="1002">
        <v>2</v>
      </c>
      <c r="C1214" s="938">
        <v>12</v>
      </c>
      <c r="D1214" s="1006" t="s">
        <v>280</v>
      </c>
      <c r="E1214" s="1260" t="s">
        <v>34</v>
      </c>
      <c r="F1214" s="463" t="s">
        <v>281</v>
      </c>
      <c r="G1214" s="462" t="s">
        <v>73</v>
      </c>
      <c r="H1214" s="500">
        <f>SUM(I1214+K1214)</f>
        <v>0</v>
      </c>
      <c r="I1214" s="473"/>
      <c r="J1214" s="473"/>
      <c r="K1214" s="474"/>
    </row>
    <row r="1215" spans="1:16" s="1" customFormat="1" ht="15" hidden="1" customHeight="1" x14ac:dyDescent="0.2">
      <c r="A1215" s="1000"/>
      <c r="B1215" s="1003"/>
      <c r="C1215" s="1005"/>
      <c r="D1215" s="1007"/>
      <c r="E1215" s="1261"/>
      <c r="F1215" s="615" t="s">
        <v>281</v>
      </c>
      <c r="G1215" s="460" t="s">
        <v>126</v>
      </c>
      <c r="H1215" s="472">
        <f>SUM(I1215,K1215)</f>
        <v>0</v>
      </c>
      <c r="I1215" s="473"/>
      <c r="J1215" s="473"/>
      <c r="K1215" s="494"/>
    </row>
    <row r="1216" spans="1:16" s="1" customFormat="1" ht="18" hidden="1" customHeight="1" thickBot="1" x14ac:dyDescent="0.25">
      <c r="A1216" s="1001"/>
      <c r="B1216" s="1004"/>
      <c r="C1216" s="939"/>
      <c r="D1216" s="1008"/>
      <c r="E1216" s="1262"/>
      <c r="F1216" s="1012" t="s">
        <v>48</v>
      </c>
      <c r="G1216" s="1189"/>
      <c r="H1216" s="487">
        <f t="shared" ref="H1216:K1216" si="434">H1214+H1215</f>
        <v>0</v>
      </c>
      <c r="I1216" s="477">
        <f t="shared" si="434"/>
        <v>0</v>
      </c>
      <c r="J1216" s="477">
        <f t="shared" si="434"/>
        <v>0</v>
      </c>
      <c r="K1216" s="476">
        <f t="shared" si="434"/>
        <v>0</v>
      </c>
    </row>
    <row r="1217" spans="1:16" s="1" customFormat="1" ht="13.5" customHeight="1" thickBot="1" x14ac:dyDescent="0.25">
      <c r="A1217" s="999">
        <v>1</v>
      </c>
      <c r="B1217" s="1002">
        <v>2</v>
      </c>
      <c r="C1217" s="1022">
        <v>13</v>
      </c>
      <c r="D1217" s="1240" t="s">
        <v>282</v>
      </c>
      <c r="E1217" s="1203" t="s">
        <v>434</v>
      </c>
      <c r="F1217" s="615" t="s">
        <v>257</v>
      </c>
      <c r="G1217" s="460" t="s">
        <v>126</v>
      </c>
      <c r="H1217" s="500">
        <f>SUM(I1217,K1217)</f>
        <v>0.1</v>
      </c>
      <c r="I1217" s="470">
        <v>0.1</v>
      </c>
      <c r="J1217" s="470">
        <v>0.1</v>
      </c>
      <c r="K1217" s="114"/>
      <c r="L1217" s="923" t="s">
        <v>282</v>
      </c>
      <c r="M1217" s="960" t="s">
        <v>1021</v>
      </c>
      <c r="N1217" s="960" t="s">
        <v>1016</v>
      </c>
      <c r="O1217" s="960" t="s">
        <v>1022</v>
      </c>
      <c r="P1217" s="935" t="s">
        <v>718</v>
      </c>
    </row>
    <row r="1218" spans="1:16" s="1" customFormat="1" ht="13.5" customHeight="1" thickBot="1" x14ac:dyDescent="0.25">
      <c r="A1218" s="1001"/>
      <c r="B1218" s="1004"/>
      <c r="C1218" s="1191"/>
      <c r="D1218" s="1241"/>
      <c r="E1218" s="1204"/>
      <c r="F1218" s="1012" t="s">
        <v>48</v>
      </c>
      <c r="G1218" s="1189"/>
      <c r="H1218" s="487">
        <f t="shared" ref="H1218:K1218" si="435">H1217</f>
        <v>0.1</v>
      </c>
      <c r="I1218" s="477">
        <f t="shared" si="435"/>
        <v>0.1</v>
      </c>
      <c r="J1218" s="477">
        <f t="shared" si="435"/>
        <v>0.1</v>
      </c>
      <c r="K1218" s="476">
        <f t="shared" si="435"/>
        <v>0</v>
      </c>
      <c r="L1218" s="923"/>
      <c r="M1218" s="960"/>
      <c r="N1218" s="960"/>
      <c r="O1218" s="960"/>
      <c r="P1218" s="935"/>
    </row>
    <row r="1219" spans="1:16" s="1" customFormat="1" ht="15" hidden="1" customHeight="1" x14ac:dyDescent="0.2">
      <c r="A1219" s="999">
        <v>1</v>
      </c>
      <c r="B1219" s="1002">
        <v>2</v>
      </c>
      <c r="C1219" s="1022">
        <v>14</v>
      </c>
      <c r="D1219" s="1199" t="s">
        <v>283</v>
      </c>
      <c r="E1219" s="1203" t="s">
        <v>261</v>
      </c>
      <c r="F1219" s="615" t="s">
        <v>284</v>
      </c>
      <c r="G1219" s="460" t="s">
        <v>126</v>
      </c>
      <c r="H1219" s="488">
        <f>SUM(I1219,K1219)</f>
        <v>0</v>
      </c>
      <c r="I1219" s="471"/>
      <c r="J1219" s="471"/>
      <c r="K1219" s="114"/>
    </row>
    <row r="1220" spans="1:16" s="1" customFormat="1" ht="13.5" hidden="1" customHeight="1" x14ac:dyDescent="0.2">
      <c r="A1220" s="1001"/>
      <c r="B1220" s="1004"/>
      <c r="C1220" s="1191"/>
      <c r="D1220" s="1200"/>
      <c r="E1220" s="1204"/>
      <c r="F1220" s="1012" t="s">
        <v>48</v>
      </c>
      <c r="G1220" s="1189"/>
      <c r="H1220" s="487">
        <f t="shared" ref="H1220:K1220" si="436">H1219</f>
        <v>0</v>
      </c>
      <c r="I1220" s="477">
        <f t="shared" si="436"/>
        <v>0</v>
      </c>
      <c r="J1220" s="477">
        <f t="shared" si="436"/>
        <v>0</v>
      </c>
      <c r="K1220" s="476">
        <f t="shared" si="436"/>
        <v>0</v>
      </c>
    </row>
    <row r="1221" spans="1:16" s="1" customFormat="1" ht="13.5" customHeight="1" x14ac:dyDescent="0.2">
      <c r="A1221" s="999">
        <v>1</v>
      </c>
      <c r="B1221" s="1002">
        <v>2</v>
      </c>
      <c r="C1221" s="1022">
        <v>15</v>
      </c>
      <c r="D1221" s="1240" t="s">
        <v>623</v>
      </c>
      <c r="E1221" s="1203" t="s">
        <v>552</v>
      </c>
      <c r="F1221" s="463" t="s">
        <v>17</v>
      </c>
      <c r="G1221" s="462" t="s">
        <v>126</v>
      </c>
      <c r="H1221" s="472">
        <f>SUM(I1221,K1221)</f>
        <v>124.3</v>
      </c>
      <c r="I1221" s="473">
        <v>124.3</v>
      </c>
      <c r="J1221" s="143">
        <v>121.7</v>
      </c>
      <c r="K1221" s="242"/>
      <c r="L1221" s="936" t="s">
        <v>1023</v>
      </c>
      <c r="M1221" s="920" t="s">
        <v>1024</v>
      </c>
      <c r="N1221" s="933">
        <v>29</v>
      </c>
      <c r="O1221" s="933" t="s">
        <v>776</v>
      </c>
      <c r="P1221" s="986" t="s">
        <v>718</v>
      </c>
    </row>
    <row r="1222" spans="1:16" s="1" customFormat="1" ht="13.5" customHeight="1" thickBot="1" x14ac:dyDescent="0.25">
      <c r="A1222" s="1000"/>
      <c r="B1222" s="1003"/>
      <c r="C1222" s="1190"/>
      <c r="D1222" s="1259"/>
      <c r="E1222" s="1216"/>
      <c r="F1222" s="615" t="s">
        <v>17</v>
      </c>
      <c r="G1222" s="392" t="s">
        <v>73</v>
      </c>
      <c r="H1222" s="472">
        <f>SUM(I1222,K1222)</f>
        <v>0</v>
      </c>
      <c r="I1222" s="473"/>
      <c r="J1222" s="473"/>
      <c r="K1222" s="242"/>
      <c r="L1222" s="1711"/>
      <c r="M1222" s="1075"/>
      <c r="N1222" s="944"/>
      <c r="O1222" s="944"/>
      <c r="P1222" s="987"/>
    </row>
    <row r="1223" spans="1:16" s="1" customFormat="1" ht="14.25" customHeight="1" thickBot="1" x14ac:dyDescent="0.25">
      <c r="A1223" s="1001"/>
      <c r="B1223" s="1004"/>
      <c r="C1223" s="1191"/>
      <c r="D1223" s="1241"/>
      <c r="E1223" s="1204"/>
      <c r="F1223" s="1012" t="s">
        <v>48</v>
      </c>
      <c r="G1223" s="1189"/>
      <c r="H1223" s="487">
        <f>I1223+K1223</f>
        <v>124.3</v>
      </c>
      <c r="I1223" s="477">
        <f>I1221+I1222</f>
        <v>124.3</v>
      </c>
      <c r="J1223" s="477">
        <f t="shared" ref="J1223:K1223" si="437">J1221+J1222</f>
        <v>121.7</v>
      </c>
      <c r="K1223" s="476">
        <f t="shared" si="437"/>
        <v>0</v>
      </c>
      <c r="L1223" s="937"/>
      <c r="M1223" s="932"/>
      <c r="N1223" s="934"/>
      <c r="O1223" s="934"/>
      <c r="P1223" s="988"/>
    </row>
    <row r="1224" spans="1:16" s="1" customFormat="1" ht="15.75" hidden="1" customHeight="1" x14ac:dyDescent="0.2">
      <c r="A1224" s="999">
        <v>1</v>
      </c>
      <c r="B1224" s="1002">
        <v>2</v>
      </c>
      <c r="C1224" s="938">
        <v>16</v>
      </c>
      <c r="D1224" s="1006" t="s">
        <v>3</v>
      </c>
      <c r="E1224" s="1186" t="s">
        <v>541</v>
      </c>
      <c r="F1224" s="46" t="s">
        <v>364</v>
      </c>
      <c r="G1224" s="462" t="s">
        <v>73</v>
      </c>
      <c r="H1224" s="488">
        <f>SUM(I1224,K1224)</f>
        <v>0</v>
      </c>
      <c r="I1224" s="471"/>
      <c r="J1224" s="471"/>
      <c r="K1224" s="114"/>
      <c r="L1224" s="760"/>
      <c r="M1224" s="761"/>
      <c r="N1224" s="761"/>
      <c r="O1224" s="761"/>
      <c r="P1224" s="762"/>
    </row>
    <row r="1225" spans="1:16" s="5" customFormat="1" ht="14.25" customHeight="1" thickBot="1" x14ac:dyDescent="0.25">
      <c r="A1225" s="1000"/>
      <c r="B1225" s="1003"/>
      <c r="C1225" s="1005"/>
      <c r="D1225" s="1007"/>
      <c r="E1225" s="1187"/>
      <c r="F1225" s="55" t="s">
        <v>364</v>
      </c>
      <c r="G1225" s="460" t="s">
        <v>126</v>
      </c>
      <c r="H1225" s="500">
        <f>SUM(I1225,K1225)</f>
        <v>16</v>
      </c>
      <c r="I1225" s="470">
        <v>16</v>
      </c>
      <c r="J1225" s="470">
        <v>15.6</v>
      </c>
      <c r="K1225" s="114"/>
      <c r="L1225" s="915" t="s">
        <v>1026</v>
      </c>
      <c r="M1225" s="917" t="s">
        <v>1025</v>
      </c>
      <c r="N1225" s="917">
        <v>1</v>
      </c>
      <c r="O1225" s="917" t="s">
        <v>733</v>
      </c>
      <c r="P1225" s="977" t="s">
        <v>718</v>
      </c>
    </row>
    <row r="1226" spans="1:16" s="1" customFormat="1" ht="13.5" customHeight="1" thickBot="1" x14ac:dyDescent="0.25">
      <c r="A1226" s="1001"/>
      <c r="B1226" s="1004"/>
      <c r="C1226" s="939"/>
      <c r="D1226" s="1008"/>
      <c r="E1226" s="1188"/>
      <c r="F1226" s="1012" t="s">
        <v>48</v>
      </c>
      <c r="G1226" s="1189"/>
      <c r="H1226" s="351">
        <f t="shared" ref="H1226:K1226" si="438">H1224+H1225</f>
        <v>16</v>
      </c>
      <c r="I1226" s="116">
        <f t="shared" si="438"/>
        <v>16</v>
      </c>
      <c r="J1226" s="116">
        <f t="shared" si="438"/>
        <v>15.6</v>
      </c>
      <c r="K1226" s="362">
        <f t="shared" si="438"/>
        <v>0</v>
      </c>
      <c r="L1226" s="915"/>
      <c r="M1226" s="917"/>
      <c r="N1226" s="917"/>
      <c r="O1226" s="917"/>
      <c r="P1226" s="977"/>
    </row>
    <row r="1227" spans="1:16" s="1" customFormat="1" ht="15" hidden="1" customHeight="1" x14ac:dyDescent="0.2">
      <c r="A1227" s="999">
        <v>1</v>
      </c>
      <c r="B1227" s="1002">
        <v>2</v>
      </c>
      <c r="C1227" s="1022">
        <v>17</v>
      </c>
      <c r="D1227" s="1258" t="s">
        <v>4</v>
      </c>
      <c r="E1227" s="1211" t="s">
        <v>285</v>
      </c>
      <c r="F1227" s="180" t="s">
        <v>16</v>
      </c>
      <c r="G1227" s="183" t="s">
        <v>126</v>
      </c>
      <c r="H1227" s="334">
        <f>SUM(I1227,K1227)</f>
        <v>0</v>
      </c>
      <c r="I1227" s="335">
        <v>0</v>
      </c>
      <c r="J1227" s="335"/>
      <c r="K1227" s="445"/>
      <c r="L1227" s="1712"/>
      <c r="M1227" s="1713"/>
      <c r="N1227" s="1713"/>
      <c r="O1227" s="1713"/>
      <c r="P1227" s="1714"/>
    </row>
    <row r="1228" spans="1:16" s="1" customFormat="1" ht="15" hidden="1" customHeight="1" x14ac:dyDescent="0.2">
      <c r="A1228" s="1001"/>
      <c r="B1228" s="1004"/>
      <c r="C1228" s="1191"/>
      <c r="D1228" s="1221"/>
      <c r="E1228" s="1212"/>
      <c r="F1228" s="1012" t="s">
        <v>48</v>
      </c>
      <c r="G1228" s="1189"/>
      <c r="H1228" s="487">
        <f t="shared" ref="H1228:K1228" si="439">H1227</f>
        <v>0</v>
      </c>
      <c r="I1228" s="477">
        <f t="shared" si="439"/>
        <v>0</v>
      </c>
      <c r="J1228" s="477">
        <f t="shared" si="439"/>
        <v>0</v>
      </c>
      <c r="K1228" s="476">
        <f t="shared" si="439"/>
        <v>0</v>
      </c>
    </row>
    <row r="1229" spans="1:16" s="1" customFormat="1" ht="24" hidden="1" customHeight="1" x14ac:dyDescent="0.2">
      <c r="A1229" s="999">
        <v>1</v>
      </c>
      <c r="B1229" s="1002">
        <v>2</v>
      </c>
      <c r="C1229" s="1022">
        <v>18</v>
      </c>
      <c r="D1229" s="1258" t="s">
        <v>5</v>
      </c>
      <c r="E1229" s="1211" t="s">
        <v>434</v>
      </c>
      <c r="F1229" s="180" t="s">
        <v>169</v>
      </c>
      <c r="G1229" s="183" t="s">
        <v>106</v>
      </c>
      <c r="H1229" s="170">
        <f>SUM(I1229,K1229)</f>
        <v>0</v>
      </c>
      <c r="I1229" s="171">
        <v>0</v>
      </c>
      <c r="J1229" s="171"/>
      <c r="K1229" s="182"/>
    </row>
    <row r="1230" spans="1:16" s="1" customFormat="1" ht="24.75" hidden="1" customHeight="1" x14ac:dyDescent="0.2">
      <c r="A1230" s="1001"/>
      <c r="B1230" s="1004"/>
      <c r="C1230" s="1191"/>
      <c r="D1230" s="1221"/>
      <c r="E1230" s="1212"/>
      <c r="F1230" s="1012" t="s">
        <v>48</v>
      </c>
      <c r="G1230" s="1189"/>
      <c r="H1230" s="487">
        <f t="shared" ref="H1230:K1230" si="440">H1229</f>
        <v>0</v>
      </c>
      <c r="I1230" s="477">
        <f t="shared" si="440"/>
        <v>0</v>
      </c>
      <c r="J1230" s="477">
        <f t="shared" si="440"/>
        <v>0</v>
      </c>
      <c r="K1230" s="476">
        <f t="shared" si="440"/>
        <v>0</v>
      </c>
    </row>
    <row r="1231" spans="1:16" s="1" customFormat="1" ht="17.25" hidden="1" customHeight="1" x14ac:dyDescent="0.2">
      <c r="A1231" s="999">
        <v>1</v>
      </c>
      <c r="B1231" s="1002">
        <v>2</v>
      </c>
      <c r="C1231" s="1022">
        <v>19</v>
      </c>
      <c r="D1231" s="1258" t="s">
        <v>6</v>
      </c>
      <c r="E1231" s="1211" t="s">
        <v>434</v>
      </c>
      <c r="F1231" s="180" t="s">
        <v>169</v>
      </c>
      <c r="G1231" s="183" t="s">
        <v>106</v>
      </c>
      <c r="H1231" s="170">
        <f>SUM(I1231,K1231)</f>
        <v>0</v>
      </c>
      <c r="I1231" s="171">
        <v>0</v>
      </c>
      <c r="J1231" s="171"/>
      <c r="K1231" s="182"/>
    </row>
    <row r="1232" spans="1:16" s="1" customFormat="1" ht="18.75" hidden="1" customHeight="1" x14ac:dyDescent="0.2">
      <c r="A1232" s="1001"/>
      <c r="B1232" s="1004"/>
      <c r="C1232" s="1191"/>
      <c r="D1232" s="1221"/>
      <c r="E1232" s="1212"/>
      <c r="F1232" s="1012" t="s">
        <v>48</v>
      </c>
      <c r="G1232" s="1189"/>
      <c r="H1232" s="487">
        <f t="shared" ref="H1232:K1232" si="441">H1231</f>
        <v>0</v>
      </c>
      <c r="I1232" s="477">
        <f t="shared" si="441"/>
        <v>0</v>
      </c>
      <c r="J1232" s="477">
        <f t="shared" si="441"/>
        <v>0</v>
      </c>
      <c r="K1232" s="476">
        <f t="shared" si="441"/>
        <v>0</v>
      </c>
    </row>
    <row r="1233" spans="1:16" s="1" customFormat="1" ht="19.5" hidden="1" customHeight="1" x14ac:dyDescent="0.2">
      <c r="A1233" s="999">
        <v>1</v>
      </c>
      <c r="B1233" s="1002">
        <v>2</v>
      </c>
      <c r="C1233" s="1022">
        <v>20</v>
      </c>
      <c r="D1233" s="1199" t="s">
        <v>7</v>
      </c>
      <c r="E1233" s="1193" t="s">
        <v>96</v>
      </c>
      <c r="F1233" s="639" t="s">
        <v>169</v>
      </c>
      <c r="G1233" s="28" t="s">
        <v>106</v>
      </c>
      <c r="H1233" s="500">
        <f>SUM(I1233,K1233)</f>
        <v>0</v>
      </c>
      <c r="I1233" s="470">
        <v>0</v>
      </c>
      <c r="J1233" s="470"/>
      <c r="K1233" s="88"/>
    </row>
    <row r="1234" spans="1:16" s="1" customFormat="1" ht="19.5" hidden="1" customHeight="1" x14ac:dyDescent="0.2">
      <c r="A1234" s="1001"/>
      <c r="B1234" s="1004"/>
      <c r="C1234" s="1191"/>
      <c r="D1234" s="1200"/>
      <c r="E1234" s="1195"/>
      <c r="F1234" s="1012" t="s">
        <v>48</v>
      </c>
      <c r="G1234" s="1189"/>
      <c r="H1234" s="487">
        <f t="shared" ref="H1234:K1234" si="442">H1233</f>
        <v>0</v>
      </c>
      <c r="I1234" s="477">
        <f t="shared" si="442"/>
        <v>0</v>
      </c>
      <c r="J1234" s="477">
        <f t="shared" si="442"/>
        <v>0</v>
      </c>
      <c r="K1234" s="476">
        <f t="shared" si="442"/>
        <v>0</v>
      </c>
    </row>
    <row r="1235" spans="1:16" s="1" customFormat="1" ht="16.5" hidden="1" customHeight="1" x14ac:dyDescent="0.2">
      <c r="A1235" s="999">
        <v>1</v>
      </c>
      <c r="B1235" s="1002">
        <v>2</v>
      </c>
      <c r="C1235" s="938">
        <v>21</v>
      </c>
      <c r="D1235" s="1246" t="s">
        <v>8</v>
      </c>
      <c r="E1235" s="1009" t="s">
        <v>593</v>
      </c>
      <c r="F1235" s="638" t="s">
        <v>17</v>
      </c>
      <c r="G1235" s="77" t="s">
        <v>73</v>
      </c>
      <c r="H1235" s="500">
        <f>I1235+K1235</f>
        <v>0</v>
      </c>
      <c r="I1235" s="470"/>
      <c r="J1235" s="470"/>
      <c r="K1235" s="494"/>
    </row>
    <row r="1236" spans="1:16" s="1" customFormat="1" ht="17.25" hidden="1" customHeight="1" x14ac:dyDescent="0.2">
      <c r="A1236" s="1000"/>
      <c r="B1236" s="1003"/>
      <c r="C1236" s="1005"/>
      <c r="D1236" s="1256"/>
      <c r="E1236" s="1010"/>
      <c r="F1236" s="62" t="s">
        <v>17</v>
      </c>
      <c r="G1236" s="64" t="s">
        <v>126</v>
      </c>
      <c r="H1236" s="500">
        <f>SUM(I1236,K1236)</f>
        <v>0</v>
      </c>
      <c r="I1236" s="470"/>
      <c r="J1236" s="470"/>
      <c r="K1236" s="241"/>
    </row>
    <row r="1237" spans="1:16" s="1" customFormat="1" ht="15.75" hidden="1" customHeight="1" x14ac:dyDescent="0.2">
      <c r="A1237" s="1001"/>
      <c r="B1237" s="1004"/>
      <c r="C1237" s="1108"/>
      <c r="D1237" s="1257"/>
      <c r="E1237" s="1245"/>
      <c r="F1237" s="1012" t="s">
        <v>48</v>
      </c>
      <c r="G1237" s="1189"/>
      <c r="H1237" s="531">
        <f t="shared" ref="H1237:K1237" si="443">H1235+H1236</f>
        <v>0</v>
      </c>
      <c r="I1237" s="532">
        <f t="shared" si="443"/>
        <v>0</v>
      </c>
      <c r="J1237" s="532">
        <f t="shared" si="443"/>
        <v>0</v>
      </c>
      <c r="K1237" s="523">
        <f t="shared" si="443"/>
        <v>0</v>
      </c>
    </row>
    <row r="1238" spans="1:16" s="1" customFormat="1" ht="15" customHeight="1" thickBot="1" x14ac:dyDescent="0.25">
      <c r="A1238" s="607">
        <v>1</v>
      </c>
      <c r="B1238" s="641">
        <v>2</v>
      </c>
      <c r="C1238" s="1205" t="s">
        <v>45</v>
      </c>
      <c r="D1238" s="1177"/>
      <c r="E1238" s="1177"/>
      <c r="F1238" s="1177"/>
      <c r="G1238" s="1178"/>
      <c r="H1238" s="282">
        <f t="shared" ref="H1238:K1238" si="444">H1185+H1189+H1192+H1195+H1198+H1201+H1204+H1206+H1208+H1211+H1213+H1216+H1218+H1220+H1223+H1226+H1228+H1230+H1232+H1234+H1237</f>
        <v>236.5</v>
      </c>
      <c r="I1238" s="538">
        <f t="shared" si="444"/>
        <v>236.5</v>
      </c>
      <c r="J1238" s="538">
        <f t="shared" si="444"/>
        <v>221.80999999999997</v>
      </c>
      <c r="K1238" s="539">
        <f t="shared" si="444"/>
        <v>0</v>
      </c>
      <c r="L1238" s="717"/>
      <c r="M1238" s="718"/>
      <c r="N1238" s="718"/>
      <c r="O1238" s="718"/>
      <c r="P1238" s="719"/>
    </row>
    <row r="1239" spans="1:16" s="1" customFormat="1" ht="18.75" customHeight="1" thickBot="1" x14ac:dyDescent="0.25">
      <c r="A1239" s="466">
        <v>1</v>
      </c>
      <c r="B1239" s="805">
        <v>3</v>
      </c>
      <c r="C1239" s="784" t="s">
        <v>596</v>
      </c>
      <c r="D1239" s="785"/>
      <c r="E1239" s="785"/>
      <c r="F1239" s="785"/>
      <c r="G1239" s="785"/>
      <c r="H1239" s="806"/>
      <c r="I1239" s="806"/>
      <c r="J1239" s="806"/>
      <c r="K1239" s="806"/>
      <c r="L1239" s="776"/>
      <c r="M1239" s="776"/>
      <c r="N1239" s="776"/>
      <c r="O1239" s="776"/>
      <c r="P1239" s="777"/>
    </row>
    <row r="1240" spans="1:16" s="1" customFormat="1" ht="15" hidden="1" customHeight="1" x14ac:dyDescent="0.2">
      <c r="A1240" s="999">
        <v>1</v>
      </c>
      <c r="B1240" s="1002">
        <v>3</v>
      </c>
      <c r="C1240" s="1022">
        <v>1</v>
      </c>
      <c r="D1240" s="1248" t="s">
        <v>286</v>
      </c>
      <c r="E1240" s="1009" t="s">
        <v>549</v>
      </c>
      <c r="F1240" s="621" t="s">
        <v>270</v>
      </c>
      <c r="G1240" s="76" t="s">
        <v>73</v>
      </c>
      <c r="H1240" s="498">
        <f>I1240+K1240</f>
        <v>0</v>
      </c>
      <c r="I1240" s="496">
        <v>0</v>
      </c>
      <c r="J1240" s="496"/>
      <c r="K1240" s="497"/>
    </row>
    <row r="1241" spans="1:16" s="1" customFormat="1" ht="15" hidden="1" customHeight="1" x14ac:dyDescent="0.2">
      <c r="A1241" s="1001"/>
      <c r="B1241" s="1004"/>
      <c r="C1241" s="1191"/>
      <c r="D1241" s="1255"/>
      <c r="E1241" s="1011"/>
      <c r="F1241" s="1012" t="s">
        <v>48</v>
      </c>
      <c r="G1241" s="1189"/>
      <c r="H1241" s="83">
        <f t="shared" ref="H1241:K1241" si="445">H1240</f>
        <v>0</v>
      </c>
      <c r="I1241" s="477">
        <f t="shared" si="445"/>
        <v>0</v>
      </c>
      <c r="J1241" s="490">
        <f t="shared" si="445"/>
        <v>0</v>
      </c>
      <c r="K1241" s="478">
        <f t="shared" si="445"/>
        <v>0</v>
      </c>
    </row>
    <row r="1242" spans="1:16" s="1" customFormat="1" ht="13.5" hidden="1" customHeight="1" x14ac:dyDescent="0.2">
      <c r="A1242" s="999">
        <v>1</v>
      </c>
      <c r="B1242" s="1002">
        <v>3</v>
      </c>
      <c r="C1242" s="1022">
        <v>2</v>
      </c>
      <c r="D1242" s="1230" t="s">
        <v>287</v>
      </c>
      <c r="E1242" s="1186" t="s">
        <v>267</v>
      </c>
      <c r="F1242" s="621" t="s">
        <v>270</v>
      </c>
      <c r="G1242" s="462" t="s">
        <v>73</v>
      </c>
      <c r="H1242" s="500">
        <f>SUM(I1242,K1242)</f>
        <v>0</v>
      </c>
      <c r="I1242" s="470"/>
      <c r="J1242" s="471"/>
      <c r="K1242" s="479"/>
    </row>
    <row r="1243" spans="1:16" s="1" customFormat="1" ht="12.75" hidden="1" customHeight="1" x14ac:dyDescent="0.2">
      <c r="A1243" s="1000"/>
      <c r="B1243" s="1003"/>
      <c r="C1243" s="1190"/>
      <c r="D1243" s="1254"/>
      <c r="E1243" s="1187"/>
      <c r="F1243" s="621" t="s">
        <v>270</v>
      </c>
      <c r="G1243" s="54" t="s">
        <v>74</v>
      </c>
      <c r="H1243" s="488">
        <f>SUM(I1243,K1243)</f>
        <v>0</v>
      </c>
      <c r="I1243" s="471"/>
      <c r="J1243" s="471"/>
      <c r="K1243" s="479"/>
    </row>
    <row r="1244" spans="1:16" s="1" customFormat="1" ht="15" hidden="1" customHeight="1" x14ac:dyDescent="0.2">
      <c r="A1244" s="1001"/>
      <c r="B1244" s="1004"/>
      <c r="C1244" s="1191"/>
      <c r="D1244" s="1231"/>
      <c r="E1244" s="1188"/>
      <c r="F1244" s="1012" t="s">
        <v>48</v>
      </c>
      <c r="G1244" s="1189"/>
      <c r="H1244" s="531">
        <f t="shared" ref="H1244:K1244" si="446">H1242+H1243</f>
        <v>0</v>
      </c>
      <c r="I1244" s="532">
        <f t="shared" si="446"/>
        <v>0</v>
      </c>
      <c r="J1244" s="532">
        <f t="shared" si="446"/>
        <v>0</v>
      </c>
      <c r="K1244" s="535">
        <f t="shared" si="446"/>
        <v>0</v>
      </c>
    </row>
    <row r="1245" spans="1:16" s="1" customFormat="1" ht="13.5" customHeight="1" thickBot="1" x14ac:dyDescent="0.25">
      <c r="A1245" s="999">
        <v>1</v>
      </c>
      <c r="B1245" s="1002">
        <v>3</v>
      </c>
      <c r="C1245" s="1022">
        <v>3</v>
      </c>
      <c r="D1245" s="1226" t="s">
        <v>607</v>
      </c>
      <c r="E1245" s="1250" t="s">
        <v>23</v>
      </c>
      <c r="F1245" s="206" t="s">
        <v>270</v>
      </c>
      <c r="G1245" s="205" t="s">
        <v>73</v>
      </c>
      <c r="H1245" s="289">
        <f>SUM(I1245,K1245)</f>
        <v>6</v>
      </c>
      <c r="I1245" s="529">
        <v>6</v>
      </c>
      <c r="J1245" s="529">
        <v>6</v>
      </c>
      <c r="K1245" s="547"/>
      <c r="L1245" s="968" t="s">
        <v>1005</v>
      </c>
      <c r="M1245" s="967" t="s">
        <v>1006</v>
      </c>
      <c r="N1245" s="967">
        <v>65</v>
      </c>
      <c r="O1245" s="967" t="s">
        <v>1007</v>
      </c>
      <c r="P1245" s="1036" t="s">
        <v>718</v>
      </c>
    </row>
    <row r="1246" spans="1:16" s="1" customFormat="1" ht="16.5" customHeight="1" thickBot="1" x14ac:dyDescent="0.25">
      <c r="A1246" s="1001"/>
      <c r="B1246" s="1004"/>
      <c r="C1246" s="1191"/>
      <c r="D1246" s="1227"/>
      <c r="E1246" s="1251"/>
      <c r="F1246" s="1252" t="s">
        <v>48</v>
      </c>
      <c r="G1246" s="1253"/>
      <c r="H1246" s="568">
        <f t="shared" ref="H1246:K1246" si="447">H1245</f>
        <v>6</v>
      </c>
      <c r="I1246" s="220">
        <f t="shared" si="447"/>
        <v>6</v>
      </c>
      <c r="J1246" s="220">
        <f t="shared" si="447"/>
        <v>6</v>
      </c>
      <c r="K1246" s="292">
        <f t="shared" si="447"/>
        <v>0</v>
      </c>
      <c r="L1246" s="923"/>
      <c r="M1246" s="960"/>
      <c r="N1246" s="960"/>
      <c r="O1246" s="960"/>
      <c r="P1246" s="935"/>
    </row>
    <row r="1247" spans="1:16" s="1" customFormat="1" ht="15" hidden="1" customHeight="1" x14ac:dyDescent="0.2">
      <c r="A1247" s="999">
        <v>1</v>
      </c>
      <c r="B1247" s="1002">
        <v>3</v>
      </c>
      <c r="C1247" s="1022">
        <v>4</v>
      </c>
      <c r="D1247" s="1248" t="s">
        <v>288</v>
      </c>
      <c r="E1247" s="1186" t="s">
        <v>96</v>
      </c>
      <c r="F1247" s="463" t="s">
        <v>256</v>
      </c>
      <c r="G1247" s="60" t="s">
        <v>73</v>
      </c>
      <c r="H1247" s="500">
        <f>SUM(I1247,K1247)</f>
        <v>0</v>
      </c>
      <c r="I1247" s="470"/>
      <c r="J1247" s="471"/>
      <c r="K1247" s="479"/>
    </row>
    <row r="1248" spans="1:16" s="1" customFormat="1" ht="15" hidden="1" customHeight="1" x14ac:dyDescent="0.2">
      <c r="A1248" s="1001"/>
      <c r="B1248" s="1004"/>
      <c r="C1248" s="1191"/>
      <c r="D1248" s="1249"/>
      <c r="E1248" s="1188"/>
      <c r="F1248" s="1012" t="s">
        <v>48</v>
      </c>
      <c r="G1248" s="1189"/>
      <c r="H1248" s="487">
        <f t="shared" ref="H1248:K1248" si="448">H1247</f>
        <v>0</v>
      </c>
      <c r="I1248" s="477">
        <f t="shared" si="448"/>
        <v>0</v>
      </c>
      <c r="J1248" s="477">
        <f t="shared" si="448"/>
        <v>0</v>
      </c>
      <c r="K1248" s="478">
        <f t="shared" si="448"/>
        <v>0</v>
      </c>
    </row>
    <row r="1249" spans="1:16" s="1" customFormat="1" ht="15" hidden="1" customHeight="1" x14ac:dyDescent="0.2">
      <c r="A1249" s="999">
        <v>1</v>
      </c>
      <c r="B1249" s="1002">
        <v>3</v>
      </c>
      <c r="C1249" s="938">
        <v>5</v>
      </c>
      <c r="D1249" s="1246" t="s">
        <v>289</v>
      </c>
      <c r="E1249" s="1186" t="s">
        <v>267</v>
      </c>
      <c r="F1249" s="52" t="s">
        <v>270</v>
      </c>
      <c r="G1249" s="61" t="s">
        <v>73</v>
      </c>
      <c r="H1249" s="146">
        <f>SUM(I1249,K1249)</f>
        <v>0</v>
      </c>
      <c r="I1249" s="470"/>
      <c r="J1249" s="81"/>
      <c r="K1249" s="474"/>
    </row>
    <row r="1250" spans="1:16" s="5" customFormat="1" ht="17.25" hidden="1" customHeight="1" x14ac:dyDescent="0.2">
      <c r="A1250" s="1001"/>
      <c r="B1250" s="1004"/>
      <c r="C1250" s="939"/>
      <c r="D1250" s="1247"/>
      <c r="E1250" s="1188"/>
      <c r="F1250" s="1012" t="s">
        <v>48</v>
      </c>
      <c r="G1250" s="1189"/>
      <c r="H1250" s="487">
        <f t="shared" ref="H1250:K1250" si="449">H1249</f>
        <v>0</v>
      </c>
      <c r="I1250" s="477">
        <f t="shared" si="449"/>
        <v>0</v>
      </c>
      <c r="J1250" s="477">
        <f t="shared" si="449"/>
        <v>0</v>
      </c>
      <c r="K1250" s="478">
        <f t="shared" si="449"/>
        <v>0</v>
      </c>
    </row>
    <row r="1251" spans="1:16" s="1" customFormat="1" ht="13.5" customHeight="1" x14ac:dyDescent="0.2">
      <c r="A1251" s="999">
        <v>1</v>
      </c>
      <c r="B1251" s="1002">
        <v>3</v>
      </c>
      <c r="C1251" s="938">
        <v>6</v>
      </c>
      <c r="D1251" s="1242" t="s">
        <v>624</v>
      </c>
      <c r="E1251" s="1009" t="s">
        <v>267</v>
      </c>
      <c r="F1251" s="148" t="s">
        <v>256</v>
      </c>
      <c r="G1251" s="136" t="s">
        <v>73</v>
      </c>
      <c r="H1251" s="111">
        <f>SUM(I1251,K1251)</f>
        <v>5</v>
      </c>
      <c r="I1251" s="470">
        <v>5</v>
      </c>
      <c r="J1251" s="470"/>
      <c r="K1251" s="475"/>
      <c r="L1251" s="1770" t="s">
        <v>946</v>
      </c>
      <c r="M1251" s="1773" t="s">
        <v>947</v>
      </c>
      <c r="N1251" s="1776" t="s">
        <v>938</v>
      </c>
      <c r="O1251" s="1773" t="s">
        <v>948</v>
      </c>
      <c r="P1251" s="1778" t="s">
        <v>718</v>
      </c>
    </row>
    <row r="1252" spans="1:16" s="1" customFormat="1" ht="13.5" customHeight="1" thickBot="1" x14ac:dyDescent="0.25">
      <c r="A1252" s="1000"/>
      <c r="B1252" s="1003"/>
      <c r="C1252" s="1005"/>
      <c r="D1252" s="1243"/>
      <c r="E1252" s="1010"/>
      <c r="F1252" s="149" t="s">
        <v>256</v>
      </c>
      <c r="G1252" s="150" t="s">
        <v>74</v>
      </c>
      <c r="H1252" s="458">
        <f>SUM(I1252,K1252)</f>
        <v>104.6</v>
      </c>
      <c r="I1252" s="473">
        <v>104.6</v>
      </c>
      <c r="J1252" s="473">
        <v>3.9</v>
      </c>
      <c r="K1252" s="474"/>
      <c r="L1252" s="1771"/>
      <c r="M1252" s="1774"/>
      <c r="N1252" s="1765"/>
      <c r="O1252" s="1774"/>
      <c r="P1252" s="1779"/>
    </row>
    <row r="1253" spans="1:16" s="1" customFormat="1" ht="24.75" customHeight="1" thickBot="1" x14ac:dyDescent="0.25">
      <c r="A1253" s="1001"/>
      <c r="B1253" s="1004"/>
      <c r="C1253" s="1108"/>
      <c r="D1253" s="1244"/>
      <c r="E1253" s="1245"/>
      <c r="F1253" s="1012" t="s">
        <v>48</v>
      </c>
      <c r="G1253" s="1189"/>
      <c r="H1253" s="523">
        <f t="shared" ref="H1253:K1253" si="450">H1251+H1252</f>
        <v>109.6</v>
      </c>
      <c r="I1253" s="532">
        <f t="shared" si="450"/>
        <v>109.6</v>
      </c>
      <c r="J1253" s="536">
        <f t="shared" si="450"/>
        <v>3.9</v>
      </c>
      <c r="K1253" s="535">
        <f t="shared" si="450"/>
        <v>0</v>
      </c>
      <c r="L1253" s="1772"/>
      <c r="M1253" s="1775"/>
      <c r="N1253" s="1777"/>
      <c r="O1253" s="1775"/>
      <c r="P1253" s="1780"/>
    </row>
    <row r="1254" spans="1:16" s="1" customFormat="1" ht="0.75" hidden="1" customHeight="1" thickBot="1" x14ac:dyDescent="0.25">
      <c r="A1254" s="999">
        <v>1</v>
      </c>
      <c r="B1254" s="1002">
        <v>3</v>
      </c>
      <c r="C1254" s="1022">
        <v>7</v>
      </c>
      <c r="D1254" s="1240" t="s">
        <v>606</v>
      </c>
      <c r="E1254" s="1203" t="s">
        <v>96</v>
      </c>
      <c r="F1254" s="615" t="s">
        <v>270</v>
      </c>
      <c r="G1254" s="460" t="s">
        <v>73</v>
      </c>
      <c r="H1254" s="500">
        <f>SUM(I1254,K1254)</f>
        <v>0</v>
      </c>
      <c r="I1254" s="470"/>
      <c r="J1254" s="471"/>
      <c r="K1254" s="479"/>
    </row>
    <row r="1255" spans="1:16" s="1" customFormat="1" ht="12" hidden="1" thickBot="1" x14ac:dyDescent="0.25">
      <c r="A1255" s="1001"/>
      <c r="B1255" s="1004"/>
      <c r="C1255" s="1191"/>
      <c r="D1255" s="1241"/>
      <c r="E1255" s="1204"/>
      <c r="F1255" s="1012" t="s">
        <v>48</v>
      </c>
      <c r="G1255" s="1189"/>
      <c r="H1255" s="351">
        <f t="shared" ref="H1255:K1255" si="451">H1254</f>
        <v>0</v>
      </c>
      <c r="I1255" s="116">
        <f t="shared" si="451"/>
        <v>0</v>
      </c>
      <c r="J1255" s="116">
        <f t="shared" si="451"/>
        <v>0</v>
      </c>
      <c r="K1255" s="117">
        <f t="shared" si="451"/>
        <v>0</v>
      </c>
    </row>
    <row r="1256" spans="1:16" s="6" customFormat="1" ht="15.75" customHeight="1" thickBot="1" x14ac:dyDescent="0.25">
      <c r="A1256" s="607">
        <v>1</v>
      </c>
      <c r="B1256" s="641">
        <v>3</v>
      </c>
      <c r="C1256" s="1205" t="s">
        <v>45</v>
      </c>
      <c r="D1256" s="1177"/>
      <c r="E1256" s="1177"/>
      <c r="F1256" s="1177"/>
      <c r="G1256" s="1178"/>
      <c r="H1256" s="537">
        <f>H1241+H1244+H1246+H1248+H1250+H1253+H1255</f>
        <v>115.6</v>
      </c>
      <c r="I1256" s="538">
        <f>I1241+I1244+I1246+I1248+I1250+I1253+I1255</f>
        <v>115.6</v>
      </c>
      <c r="J1256" s="538">
        <f t="shared" ref="J1256:K1256" si="452">J1241+J1244+J1246+J1248+J1250+J1253+J1255</f>
        <v>9.9</v>
      </c>
      <c r="K1256" s="276">
        <f t="shared" si="452"/>
        <v>0</v>
      </c>
      <c r="L1256" s="717"/>
      <c r="M1256" s="718"/>
      <c r="N1256" s="718"/>
      <c r="O1256" s="718"/>
      <c r="P1256" s="719"/>
    </row>
    <row r="1257" spans="1:16" s="3" customFormat="1" ht="15" customHeight="1" thickBot="1" x14ac:dyDescent="0.25">
      <c r="A1257" s="466">
        <v>1</v>
      </c>
      <c r="B1257" s="465">
        <v>4</v>
      </c>
      <c r="C1257" s="1208" t="s">
        <v>290</v>
      </c>
      <c r="D1257" s="1209"/>
      <c r="E1257" s="1209"/>
      <c r="F1257" s="1209"/>
      <c r="G1257" s="1209"/>
      <c r="H1257" s="1213"/>
      <c r="I1257" s="1213"/>
      <c r="J1257" s="1213"/>
      <c r="K1257" s="1213"/>
      <c r="L1257" s="738"/>
      <c r="M1257" s="738"/>
      <c r="N1257" s="738"/>
      <c r="O1257" s="738"/>
      <c r="P1257" s="739"/>
    </row>
    <row r="1258" spans="1:16" s="3" customFormat="1" ht="13.5" customHeight="1" thickBot="1" x14ac:dyDescent="0.25">
      <c r="A1258" s="1224">
        <v>1</v>
      </c>
      <c r="B1258" s="1002">
        <v>4</v>
      </c>
      <c r="C1258" s="1022">
        <v>1</v>
      </c>
      <c r="D1258" s="1238" t="s">
        <v>291</v>
      </c>
      <c r="E1258" s="1232" t="s">
        <v>699</v>
      </c>
      <c r="F1258" s="138" t="s">
        <v>292</v>
      </c>
      <c r="G1258" s="139" t="s">
        <v>73</v>
      </c>
      <c r="H1258" s="310">
        <f>SUM(I1258,K1258)</f>
        <v>10</v>
      </c>
      <c r="I1258" s="518">
        <v>10</v>
      </c>
      <c r="J1258" s="518"/>
      <c r="K1258" s="530"/>
      <c r="L1258" s="968" t="s">
        <v>850</v>
      </c>
      <c r="M1258" s="967" t="s">
        <v>851</v>
      </c>
      <c r="N1258" s="967">
        <v>1</v>
      </c>
      <c r="O1258" s="967" t="s">
        <v>852</v>
      </c>
      <c r="P1258" s="1036" t="s">
        <v>718</v>
      </c>
    </row>
    <row r="1259" spans="1:16" s="1" customFormat="1" ht="13.5" customHeight="1" thickBot="1" x14ac:dyDescent="0.25">
      <c r="A1259" s="1225"/>
      <c r="B1259" s="1004"/>
      <c r="C1259" s="1191"/>
      <c r="D1259" s="1239"/>
      <c r="E1259" s="1233"/>
      <c r="F1259" s="1012" t="s">
        <v>48</v>
      </c>
      <c r="G1259" s="1189"/>
      <c r="H1259" s="490">
        <f t="shared" ref="H1259:K1259" si="453">H1258</f>
        <v>10</v>
      </c>
      <c r="I1259" s="477">
        <f t="shared" si="453"/>
        <v>10</v>
      </c>
      <c r="J1259" s="477">
        <f t="shared" si="453"/>
        <v>0</v>
      </c>
      <c r="K1259" s="476">
        <f t="shared" si="453"/>
        <v>0</v>
      </c>
      <c r="L1259" s="923"/>
      <c r="M1259" s="960"/>
      <c r="N1259" s="960"/>
      <c r="O1259" s="960"/>
      <c r="P1259" s="935"/>
    </row>
    <row r="1260" spans="1:16" s="1" customFormat="1" ht="13.5" customHeight="1" thickBot="1" x14ac:dyDescent="0.25">
      <c r="A1260" s="1224">
        <v>1</v>
      </c>
      <c r="B1260" s="1002">
        <v>4</v>
      </c>
      <c r="C1260" s="1022">
        <v>2</v>
      </c>
      <c r="D1260" s="1236" t="s">
        <v>586</v>
      </c>
      <c r="E1260" s="1228" t="s">
        <v>547</v>
      </c>
      <c r="F1260" s="141" t="s">
        <v>281</v>
      </c>
      <c r="G1260" s="142" t="s">
        <v>73</v>
      </c>
      <c r="H1260" s="137">
        <f>SUM(I1260,K1260)</f>
        <v>1</v>
      </c>
      <c r="I1260" s="495">
        <v>1</v>
      </c>
      <c r="J1260" s="143"/>
      <c r="K1260" s="243"/>
      <c r="L1260" s="915" t="s">
        <v>1004</v>
      </c>
      <c r="M1260" s="917" t="s">
        <v>851</v>
      </c>
      <c r="N1260" s="917">
        <v>1</v>
      </c>
      <c r="O1260" s="917" t="s">
        <v>721</v>
      </c>
      <c r="P1260" s="977" t="s">
        <v>718</v>
      </c>
    </row>
    <row r="1261" spans="1:16" s="1" customFormat="1" ht="13.5" customHeight="1" thickBot="1" x14ac:dyDescent="0.25">
      <c r="A1261" s="1225"/>
      <c r="B1261" s="1004"/>
      <c r="C1261" s="1191"/>
      <c r="D1261" s="1237"/>
      <c r="E1261" s="1229"/>
      <c r="F1261" s="1012" t="s">
        <v>48</v>
      </c>
      <c r="G1261" s="1189"/>
      <c r="H1261" s="490">
        <f t="shared" ref="H1261:K1261" si="454">H1260</f>
        <v>1</v>
      </c>
      <c r="I1261" s="477">
        <f t="shared" si="454"/>
        <v>1</v>
      </c>
      <c r="J1261" s="477">
        <f t="shared" si="454"/>
        <v>0</v>
      </c>
      <c r="K1261" s="476">
        <f t="shared" si="454"/>
        <v>0</v>
      </c>
      <c r="L1261" s="1712"/>
      <c r="M1261" s="1713"/>
      <c r="N1261" s="1713"/>
      <c r="O1261" s="1713"/>
      <c r="P1261" s="1714"/>
    </row>
    <row r="1262" spans="1:16" s="3" customFormat="1" ht="15" hidden="1" customHeight="1" x14ac:dyDescent="0.2">
      <c r="A1262" s="1224">
        <v>1</v>
      </c>
      <c r="B1262" s="1002">
        <v>4</v>
      </c>
      <c r="C1262" s="1022">
        <v>3</v>
      </c>
      <c r="D1262" s="1230" t="s">
        <v>581</v>
      </c>
      <c r="E1262" s="1232" t="s">
        <v>272</v>
      </c>
      <c r="F1262" s="138" t="s">
        <v>292</v>
      </c>
      <c r="G1262" s="139" t="s">
        <v>73</v>
      </c>
      <c r="H1262" s="137">
        <f>SUM(I1262,K1262)</f>
        <v>0</v>
      </c>
      <c r="I1262" s="495"/>
      <c r="J1262" s="495"/>
      <c r="K1262" s="516"/>
    </row>
    <row r="1263" spans="1:16" s="1" customFormat="1" ht="15" hidden="1" customHeight="1" x14ac:dyDescent="0.2">
      <c r="A1263" s="1225"/>
      <c r="B1263" s="1004"/>
      <c r="C1263" s="1191"/>
      <c r="D1263" s="1231"/>
      <c r="E1263" s="1233"/>
      <c r="F1263" s="1234" t="s">
        <v>48</v>
      </c>
      <c r="G1263" s="1235"/>
      <c r="H1263" s="490">
        <f t="shared" ref="H1263:K1263" si="455">H1262</f>
        <v>0</v>
      </c>
      <c r="I1263" s="477">
        <f t="shared" si="455"/>
        <v>0</v>
      </c>
      <c r="J1263" s="477">
        <f t="shared" si="455"/>
        <v>0</v>
      </c>
      <c r="K1263" s="476">
        <f t="shared" si="455"/>
        <v>0</v>
      </c>
    </row>
    <row r="1264" spans="1:16" s="1" customFormat="1" ht="15" hidden="1" customHeight="1" thickBot="1" x14ac:dyDescent="0.25">
      <c r="A1264" s="1224">
        <v>1</v>
      </c>
      <c r="B1264" s="1002">
        <v>4</v>
      </c>
      <c r="C1264" s="1022">
        <v>4</v>
      </c>
      <c r="D1264" s="1226" t="s">
        <v>679</v>
      </c>
      <c r="E1264" s="1228" t="s">
        <v>597</v>
      </c>
      <c r="F1264" s="141" t="s">
        <v>281</v>
      </c>
      <c r="G1264" s="142" t="s">
        <v>73</v>
      </c>
      <c r="H1264" s="137">
        <f>SUM(I1264,K1264)</f>
        <v>0</v>
      </c>
      <c r="I1264" s="495"/>
      <c r="J1264" s="143"/>
      <c r="K1264" s="243"/>
    </row>
    <row r="1265" spans="1:16" s="1" customFormat="1" ht="0.75" hidden="1" customHeight="1" thickBot="1" x14ac:dyDescent="0.25">
      <c r="A1265" s="1225"/>
      <c r="B1265" s="1004"/>
      <c r="C1265" s="1191"/>
      <c r="D1265" s="1227"/>
      <c r="E1265" s="1229"/>
      <c r="F1265" s="1012" t="s">
        <v>48</v>
      </c>
      <c r="G1265" s="1189"/>
      <c r="H1265" s="523">
        <f t="shared" ref="H1265:K1265" si="456">H1264</f>
        <v>0</v>
      </c>
      <c r="I1265" s="532">
        <f t="shared" si="456"/>
        <v>0</v>
      </c>
      <c r="J1265" s="532">
        <f t="shared" si="456"/>
        <v>0</v>
      </c>
      <c r="K1265" s="536">
        <f t="shared" si="456"/>
        <v>0</v>
      </c>
    </row>
    <row r="1266" spans="1:16" s="1" customFormat="1" ht="15" customHeight="1" thickBot="1" x14ac:dyDescent="0.25">
      <c r="A1266" s="65">
        <v>1</v>
      </c>
      <c r="B1266" s="641">
        <v>4</v>
      </c>
      <c r="C1266" s="1205" t="s">
        <v>45</v>
      </c>
      <c r="D1266" s="1177"/>
      <c r="E1266" s="1177"/>
      <c r="F1266" s="1177"/>
      <c r="G1266" s="1178"/>
      <c r="H1266" s="545">
        <f>I1266+K1266</f>
        <v>11</v>
      </c>
      <c r="I1266" s="545">
        <f>I1259+I1261+I1263+I1265</f>
        <v>11</v>
      </c>
      <c r="J1266" s="545">
        <f t="shared" ref="J1266:K1266" si="457">J1259+J1261+J1263+J1265</f>
        <v>0</v>
      </c>
      <c r="K1266" s="546">
        <f t="shared" si="457"/>
        <v>0</v>
      </c>
      <c r="L1266" s="717"/>
      <c r="M1266" s="718"/>
      <c r="N1266" s="718"/>
      <c r="O1266" s="718"/>
      <c r="P1266" s="719"/>
    </row>
    <row r="1267" spans="1:16" s="1" customFormat="1" ht="13.5" customHeight="1" thickBot="1" x14ac:dyDescent="0.25">
      <c r="A1267" s="65">
        <v>1</v>
      </c>
      <c r="B1267" s="1217" t="s">
        <v>46</v>
      </c>
      <c r="C1267" s="1180"/>
      <c r="D1267" s="1180"/>
      <c r="E1267" s="1180"/>
      <c r="F1267" s="1180"/>
      <c r="G1267" s="1181"/>
      <c r="H1267" s="318">
        <f t="shared" ref="H1267:K1267" si="458">H1181+H1238+H1256+H1266</f>
        <v>2669.2999999999997</v>
      </c>
      <c r="I1267" s="318">
        <f t="shared" si="458"/>
        <v>2603.5</v>
      </c>
      <c r="J1267" s="318">
        <f t="shared" si="458"/>
        <v>2006.21</v>
      </c>
      <c r="K1267" s="524">
        <f t="shared" si="458"/>
        <v>65.8</v>
      </c>
      <c r="L1267" s="742"/>
      <c r="M1267" s="733"/>
      <c r="N1267" s="733"/>
      <c r="O1267" s="733"/>
      <c r="P1267" s="734"/>
    </row>
    <row r="1268" spans="1:16" s="1" customFormat="1" ht="0.75" hidden="1" customHeight="1" thickBot="1" x14ac:dyDescent="0.25">
      <c r="A1268" s="466">
        <v>2</v>
      </c>
      <c r="B1268" s="1218" t="s">
        <v>293</v>
      </c>
      <c r="C1268" s="1219"/>
      <c r="D1268" s="1219"/>
      <c r="E1268" s="1219"/>
      <c r="F1268" s="1219"/>
      <c r="G1268" s="1219"/>
      <c r="H1268" s="1219"/>
      <c r="I1268" s="1219"/>
      <c r="J1268" s="1219"/>
      <c r="K1268" s="1219"/>
    </row>
    <row r="1269" spans="1:16" s="1" customFormat="1" ht="12" hidden="1" thickBot="1" x14ac:dyDescent="0.25">
      <c r="A1269" s="464">
        <v>2</v>
      </c>
      <c r="B1269" s="135">
        <v>1</v>
      </c>
      <c r="C1269" s="1208" t="s">
        <v>294</v>
      </c>
      <c r="D1269" s="1209"/>
      <c r="E1269" s="1209"/>
      <c r="F1269" s="1209"/>
      <c r="G1269" s="1209"/>
      <c r="H1269" s="1209"/>
      <c r="I1269" s="1209"/>
      <c r="J1269" s="1209"/>
      <c r="K1269" s="1209"/>
    </row>
    <row r="1270" spans="1:16" s="6" customFormat="1" ht="12" hidden="1" thickBot="1" x14ac:dyDescent="0.25">
      <c r="A1270" s="999">
        <v>2</v>
      </c>
      <c r="B1270" s="1002">
        <v>1</v>
      </c>
      <c r="C1270" s="1005">
        <v>1</v>
      </c>
      <c r="D1270" s="1220" t="s">
        <v>295</v>
      </c>
      <c r="E1270" s="1222" t="s">
        <v>285</v>
      </c>
      <c r="F1270" s="627" t="s">
        <v>270</v>
      </c>
      <c r="G1270" s="178" t="s">
        <v>80</v>
      </c>
      <c r="H1270" s="192">
        <f>SUM(I1270,K1270)</f>
        <v>0</v>
      </c>
      <c r="I1270" s="193"/>
      <c r="J1270" s="193"/>
      <c r="K1270" s="194"/>
    </row>
    <row r="1271" spans="1:16" s="3" customFormat="1" ht="12" hidden="1" thickBot="1" x14ac:dyDescent="0.25">
      <c r="A1271" s="1000"/>
      <c r="B1271" s="1003"/>
      <c r="C1271" s="1005"/>
      <c r="D1271" s="1220"/>
      <c r="E1271" s="1222"/>
      <c r="F1271" s="180" t="s">
        <v>270</v>
      </c>
      <c r="G1271" s="183" t="s">
        <v>74</v>
      </c>
      <c r="H1271" s="184">
        <f>SUM(I1271,K1271)</f>
        <v>0</v>
      </c>
      <c r="I1271" s="171"/>
      <c r="J1271" s="171"/>
      <c r="K1271" s="159"/>
    </row>
    <row r="1272" spans="1:16" s="3" customFormat="1" ht="15" hidden="1" customHeight="1" x14ac:dyDescent="0.2">
      <c r="A1272" s="1001"/>
      <c r="B1272" s="1004"/>
      <c r="C1272" s="939"/>
      <c r="D1272" s="1221"/>
      <c r="E1272" s="1223"/>
      <c r="F1272" s="1012" t="s">
        <v>48</v>
      </c>
      <c r="G1272" s="1189"/>
      <c r="H1272" s="531">
        <f t="shared" ref="H1272:K1272" si="459">H1270+H1271</f>
        <v>0</v>
      </c>
      <c r="I1272" s="532">
        <f t="shared" si="459"/>
        <v>0</v>
      </c>
      <c r="J1272" s="532">
        <f t="shared" si="459"/>
        <v>0</v>
      </c>
      <c r="K1272" s="534">
        <f t="shared" si="459"/>
        <v>0</v>
      </c>
    </row>
    <row r="1273" spans="1:16" s="1" customFormat="1" ht="15" hidden="1" customHeight="1" thickBot="1" x14ac:dyDescent="0.25">
      <c r="A1273" s="999">
        <v>2</v>
      </c>
      <c r="B1273" s="1002">
        <v>1</v>
      </c>
      <c r="C1273" s="1022">
        <v>2</v>
      </c>
      <c r="D1273" s="1215" t="s">
        <v>675</v>
      </c>
      <c r="E1273" s="1203" t="s">
        <v>34</v>
      </c>
      <c r="F1273" s="463" t="s">
        <v>281</v>
      </c>
      <c r="G1273" s="53" t="s">
        <v>73</v>
      </c>
      <c r="H1273" s="344">
        <f>SUM(I1273,K1273)</f>
        <v>0</v>
      </c>
      <c r="I1273" s="542"/>
      <c r="J1273" s="542"/>
      <c r="K1273" s="290"/>
    </row>
    <row r="1274" spans="1:16" s="1" customFormat="1" ht="15" hidden="1" customHeight="1" thickBot="1" x14ac:dyDescent="0.25">
      <c r="A1274" s="1000"/>
      <c r="B1274" s="1003"/>
      <c r="C1274" s="1190"/>
      <c r="D1274" s="1215"/>
      <c r="E1274" s="1216"/>
      <c r="F1274" s="615" t="s">
        <v>281</v>
      </c>
      <c r="G1274" s="460" t="s">
        <v>106</v>
      </c>
      <c r="H1274" s="488">
        <f>SUM(I1274,K1274)</f>
        <v>0</v>
      </c>
      <c r="I1274" s="471"/>
      <c r="J1274" s="471"/>
      <c r="K1274" s="479"/>
    </row>
    <row r="1275" spans="1:16" s="1" customFormat="1" ht="15" hidden="1" customHeight="1" thickBot="1" x14ac:dyDescent="0.25">
      <c r="A1275" s="1001"/>
      <c r="B1275" s="1004"/>
      <c r="C1275" s="1191"/>
      <c r="D1275" s="1215"/>
      <c r="E1275" s="1204"/>
      <c r="F1275" s="1012" t="s">
        <v>48</v>
      </c>
      <c r="G1275" s="1013"/>
      <c r="H1275" s="131">
        <f t="shared" ref="H1275" si="460">H1274+H1273</f>
        <v>0</v>
      </c>
      <c r="I1275" s="116">
        <f>I1274+I1273</f>
        <v>0</v>
      </c>
      <c r="J1275" s="116">
        <f t="shared" ref="J1275:K1275" si="461">J1274+J1273</f>
        <v>0</v>
      </c>
      <c r="K1275" s="117">
        <f t="shared" si="461"/>
        <v>0</v>
      </c>
    </row>
    <row r="1276" spans="1:16" s="1" customFormat="1" ht="15" hidden="1" customHeight="1" thickBot="1" x14ac:dyDescent="0.25">
      <c r="A1276" s="607">
        <v>2</v>
      </c>
      <c r="B1276" s="468">
        <v>1</v>
      </c>
      <c r="C1276" s="1205" t="s">
        <v>45</v>
      </c>
      <c r="D1276" s="1177"/>
      <c r="E1276" s="1177"/>
      <c r="F1276" s="1177"/>
      <c r="G1276" s="1178"/>
      <c r="H1276" s="545">
        <f t="shared" ref="H1276:K1276" si="462">H1272+H1275</f>
        <v>0</v>
      </c>
      <c r="I1276" s="538">
        <f t="shared" si="462"/>
        <v>0</v>
      </c>
      <c r="J1276" s="538">
        <f t="shared" si="462"/>
        <v>0</v>
      </c>
      <c r="K1276" s="539">
        <f t="shared" si="462"/>
        <v>0</v>
      </c>
    </row>
    <row r="1277" spans="1:16" s="1" customFormat="1" ht="12" hidden="1" thickBot="1" x14ac:dyDescent="0.25">
      <c r="A1277" s="469">
        <v>2</v>
      </c>
      <c r="B1277" s="1179" t="s">
        <v>46</v>
      </c>
      <c r="C1277" s="1180"/>
      <c r="D1277" s="1180"/>
      <c r="E1277" s="1180"/>
      <c r="F1277" s="1180"/>
      <c r="G1277" s="1181"/>
      <c r="H1277" s="318">
        <f t="shared" ref="H1277:K1277" si="463">H1276</f>
        <v>0</v>
      </c>
      <c r="I1277" s="318">
        <f t="shared" si="463"/>
        <v>0</v>
      </c>
      <c r="J1277" s="318">
        <f t="shared" si="463"/>
        <v>0</v>
      </c>
      <c r="K1277" s="524">
        <f t="shared" si="463"/>
        <v>0</v>
      </c>
    </row>
    <row r="1278" spans="1:16" s="6" customFormat="1" ht="15" customHeight="1" thickBot="1" x14ac:dyDescent="0.25">
      <c r="A1278" s="689">
        <v>3</v>
      </c>
      <c r="B1278" s="1206" t="s">
        <v>296</v>
      </c>
      <c r="C1278" s="1207"/>
      <c r="D1278" s="1207"/>
      <c r="E1278" s="1207"/>
      <c r="F1278" s="1207"/>
      <c r="G1278" s="1207"/>
      <c r="H1278" s="1207"/>
      <c r="I1278" s="1207"/>
      <c r="J1278" s="1207"/>
      <c r="K1278" s="1207"/>
      <c r="L1278" s="736"/>
      <c r="M1278" s="736"/>
      <c r="N1278" s="736"/>
      <c r="O1278" s="736"/>
      <c r="P1278" s="737"/>
    </row>
    <row r="1279" spans="1:16" s="3" customFormat="1" ht="18" customHeight="1" thickBot="1" x14ac:dyDescent="0.25">
      <c r="A1279" s="132">
        <v>3</v>
      </c>
      <c r="B1279" s="135">
        <v>1</v>
      </c>
      <c r="C1279" s="1208" t="s">
        <v>297</v>
      </c>
      <c r="D1279" s="1209"/>
      <c r="E1279" s="1209"/>
      <c r="F1279" s="1209"/>
      <c r="G1279" s="1209"/>
      <c r="H1279" s="1213"/>
      <c r="I1279" s="1213"/>
      <c r="J1279" s="1213"/>
      <c r="K1279" s="1213"/>
      <c r="L1279" s="738"/>
      <c r="M1279" s="738"/>
      <c r="N1279" s="738"/>
      <c r="O1279" s="738"/>
      <c r="P1279" s="739"/>
    </row>
    <row r="1280" spans="1:16" s="3" customFormat="1" ht="13.5" customHeight="1" thickBot="1" x14ac:dyDescent="0.25">
      <c r="A1280" s="999">
        <v>3</v>
      </c>
      <c r="B1280" s="1002">
        <v>1</v>
      </c>
      <c r="C1280" s="1022">
        <v>1</v>
      </c>
      <c r="D1280" s="1214" t="s">
        <v>298</v>
      </c>
      <c r="E1280" s="1193" t="s">
        <v>700</v>
      </c>
      <c r="F1280" s="609" t="s">
        <v>256</v>
      </c>
      <c r="G1280" s="45" t="s">
        <v>73</v>
      </c>
      <c r="H1280" s="498">
        <f>SUM(I1280,K1280)</f>
        <v>1407.2</v>
      </c>
      <c r="I1280" s="496"/>
      <c r="J1280" s="496"/>
      <c r="K1280" s="497">
        <v>1407.2</v>
      </c>
      <c r="L1280" s="968" t="s">
        <v>855</v>
      </c>
      <c r="M1280" s="967" t="s">
        <v>853</v>
      </c>
      <c r="N1280" s="967">
        <v>16</v>
      </c>
      <c r="O1280" s="967" t="s">
        <v>854</v>
      </c>
      <c r="P1280" s="1036" t="s">
        <v>718</v>
      </c>
    </row>
    <row r="1281" spans="1:16" s="3" customFormat="1" ht="15" hidden="1" customHeight="1" x14ac:dyDescent="0.2">
      <c r="A1281" s="1000"/>
      <c r="B1281" s="1003"/>
      <c r="C1281" s="1190"/>
      <c r="D1281" s="1214"/>
      <c r="E1281" s="1194"/>
      <c r="F1281" s="80" t="s">
        <v>256</v>
      </c>
      <c r="G1281" s="69" t="s">
        <v>80</v>
      </c>
      <c r="H1281" s="482">
        <f>I1281+K1281</f>
        <v>0</v>
      </c>
      <c r="I1281" s="470"/>
      <c r="J1281" s="470"/>
      <c r="K1281" s="475"/>
      <c r="L1281" s="923"/>
      <c r="M1281" s="960"/>
      <c r="N1281" s="960"/>
      <c r="O1281" s="960"/>
      <c r="P1281" s="935"/>
    </row>
    <row r="1282" spans="1:16" s="1" customFormat="1" ht="16.5" customHeight="1" thickBot="1" x14ac:dyDescent="0.25">
      <c r="A1282" s="1001"/>
      <c r="B1282" s="1004"/>
      <c r="C1282" s="1191"/>
      <c r="D1282" s="1214"/>
      <c r="E1282" s="1195"/>
      <c r="F1282" s="1012" t="s">
        <v>48</v>
      </c>
      <c r="G1282" s="1189"/>
      <c r="H1282" s="83">
        <f t="shared" ref="H1282:K1282" si="464">H1280+H1281</f>
        <v>1407.2</v>
      </c>
      <c r="I1282" s="490">
        <f t="shared" si="464"/>
        <v>0</v>
      </c>
      <c r="J1282" s="476">
        <f t="shared" si="464"/>
        <v>0</v>
      </c>
      <c r="K1282" s="478">
        <f t="shared" si="464"/>
        <v>1407.2</v>
      </c>
      <c r="L1282" s="923"/>
      <c r="M1282" s="960"/>
      <c r="N1282" s="960"/>
      <c r="O1282" s="960"/>
      <c r="P1282" s="935"/>
    </row>
    <row r="1283" spans="1:16" s="1" customFormat="1" ht="14.25" customHeight="1" thickBot="1" x14ac:dyDescent="0.25">
      <c r="A1283" s="999">
        <v>3</v>
      </c>
      <c r="B1283" s="1002">
        <v>1</v>
      </c>
      <c r="C1283" s="1022">
        <v>2</v>
      </c>
      <c r="D1283" s="1202" t="s">
        <v>701</v>
      </c>
      <c r="E1283" s="1203" t="s">
        <v>285</v>
      </c>
      <c r="F1283" s="463" t="s">
        <v>300</v>
      </c>
      <c r="G1283" s="50" t="s">
        <v>73</v>
      </c>
      <c r="H1283" s="500">
        <f>SUM(I1283,K1283)</f>
        <v>150</v>
      </c>
      <c r="I1283" s="470">
        <v>150</v>
      </c>
      <c r="J1283" s="471"/>
      <c r="K1283" s="110"/>
      <c r="L1283" s="923" t="s">
        <v>857</v>
      </c>
      <c r="M1283" s="960" t="s">
        <v>853</v>
      </c>
      <c r="N1283" s="960">
        <v>16</v>
      </c>
      <c r="O1283" s="960" t="s">
        <v>856</v>
      </c>
      <c r="P1283" s="935" t="s">
        <v>718</v>
      </c>
    </row>
    <row r="1284" spans="1:16" s="1" customFormat="1" ht="14.25" customHeight="1" thickBot="1" x14ac:dyDescent="0.25">
      <c r="A1284" s="1001"/>
      <c r="B1284" s="1004"/>
      <c r="C1284" s="1191"/>
      <c r="D1284" s="1202"/>
      <c r="E1284" s="1204"/>
      <c r="F1284" s="1012" t="s">
        <v>48</v>
      </c>
      <c r="G1284" s="1189"/>
      <c r="H1284" s="531">
        <f t="shared" ref="H1284:K1284" si="465">H1283</f>
        <v>150</v>
      </c>
      <c r="I1284" s="532">
        <f t="shared" si="465"/>
        <v>150</v>
      </c>
      <c r="J1284" s="532">
        <f t="shared" si="465"/>
        <v>0</v>
      </c>
      <c r="K1284" s="535">
        <f t="shared" si="465"/>
        <v>0</v>
      </c>
      <c r="L1284" s="963"/>
      <c r="M1284" s="961"/>
      <c r="N1284" s="961"/>
      <c r="O1284" s="961"/>
      <c r="P1284" s="1035"/>
    </row>
    <row r="1285" spans="1:16" s="1" customFormat="1" ht="16.5" customHeight="1" thickBot="1" x14ac:dyDescent="0.25">
      <c r="A1285" s="607">
        <v>3</v>
      </c>
      <c r="B1285" s="468">
        <v>1</v>
      </c>
      <c r="C1285" s="1205" t="s">
        <v>45</v>
      </c>
      <c r="D1285" s="1177"/>
      <c r="E1285" s="1177"/>
      <c r="F1285" s="1177"/>
      <c r="G1285" s="1178"/>
      <c r="H1285" s="545">
        <f t="shared" ref="H1285:K1285" si="466">H1282+H1284</f>
        <v>1557.2</v>
      </c>
      <c r="I1285" s="538">
        <f t="shared" si="466"/>
        <v>150</v>
      </c>
      <c r="J1285" s="538">
        <f t="shared" si="466"/>
        <v>0</v>
      </c>
      <c r="K1285" s="276">
        <f t="shared" si="466"/>
        <v>1407.2</v>
      </c>
      <c r="L1285" s="807"/>
      <c r="M1285" s="808"/>
      <c r="N1285" s="808"/>
      <c r="O1285" s="808"/>
      <c r="P1285" s="809"/>
    </row>
    <row r="1286" spans="1:16" s="1" customFormat="1" ht="19.5" customHeight="1" thickBot="1" x14ac:dyDescent="0.25">
      <c r="A1286" s="469">
        <v>3</v>
      </c>
      <c r="B1286" s="1179" t="s">
        <v>46</v>
      </c>
      <c r="C1286" s="1180"/>
      <c r="D1286" s="1180"/>
      <c r="E1286" s="1180"/>
      <c r="F1286" s="1180"/>
      <c r="G1286" s="1181"/>
      <c r="H1286" s="318">
        <f t="shared" ref="H1286:K1286" si="467">H1285</f>
        <v>1557.2</v>
      </c>
      <c r="I1286" s="318">
        <f t="shared" si="467"/>
        <v>150</v>
      </c>
      <c r="J1286" s="318">
        <f t="shared" si="467"/>
        <v>0</v>
      </c>
      <c r="K1286" s="492">
        <f t="shared" si="467"/>
        <v>1407.2</v>
      </c>
      <c r="L1286" s="742"/>
      <c r="M1286" s="733"/>
      <c r="N1286" s="733"/>
      <c r="O1286" s="733"/>
      <c r="P1286" s="734"/>
    </row>
    <row r="1287" spans="1:16" s="6" customFormat="1" ht="16.5" customHeight="1" thickBot="1" x14ac:dyDescent="0.25">
      <c r="A1287" s="689">
        <v>4</v>
      </c>
      <c r="B1287" s="1206" t="s">
        <v>301</v>
      </c>
      <c r="C1287" s="1207"/>
      <c r="D1287" s="1207"/>
      <c r="E1287" s="1207"/>
      <c r="F1287" s="1207"/>
      <c r="G1287" s="1207"/>
      <c r="H1287" s="1207"/>
      <c r="I1287" s="1207"/>
      <c r="J1287" s="1207"/>
      <c r="K1287" s="1207"/>
      <c r="L1287" s="736"/>
      <c r="M1287" s="736"/>
      <c r="N1287" s="736"/>
      <c r="O1287" s="736"/>
      <c r="P1287" s="737"/>
    </row>
    <row r="1288" spans="1:16" s="6" customFormat="1" ht="14.25" customHeight="1" thickBot="1" x14ac:dyDescent="0.25">
      <c r="A1288" s="132">
        <v>4</v>
      </c>
      <c r="B1288" s="135">
        <v>1</v>
      </c>
      <c r="C1288" s="1208" t="s">
        <v>302</v>
      </c>
      <c r="D1288" s="1209"/>
      <c r="E1288" s="1209"/>
      <c r="F1288" s="1209"/>
      <c r="G1288" s="1209"/>
      <c r="H1288" s="1209"/>
      <c r="I1288" s="1209"/>
      <c r="J1288" s="1209"/>
      <c r="K1288" s="1209"/>
      <c r="L1288" s="738"/>
      <c r="M1288" s="738"/>
      <c r="N1288" s="738"/>
      <c r="O1288" s="738"/>
      <c r="P1288" s="739"/>
    </row>
    <row r="1289" spans="1:16" s="1" customFormat="1" ht="0.75" hidden="1" customHeight="1" x14ac:dyDescent="0.2">
      <c r="A1289" s="999">
        <v>4</v>
      </c>
      <c r="B1289" s="1002">
        <v>1</v>
      </c>
      <c r="C1289" s="1022">
        <v>1</v>
      </c>
      <c r="D1289" s="1210" t="s">
        <v>303</v>
      </c>
      <c r="E1289" s="1211" t="s">
        <v>269</v>
      </c>
      <c r="F1289" s="180" t="s">
        <v>213</v>
      </c>
      <c r="G1289" s="183" t="s">
        <v>73</v>
      </c>
      <c r="H1289" s="184">
        <f>SUM(I1289,K1289)</f>
        <v>0</v>
      </c>
      <c r="I1289" s="171">
        <v>0</v>
      </c>
      <c r="J1289" s="171"/>
      <c r="K1289" s="159"/>
    </row>
    <row r="1290" spans="1:16" s="1" customFormat="1" ht="15" hidden="1" customHeight="1" x14ac:dyDescent="0.2">
      <c r="A1290" s="1001"/>
      <c r="B1290" s="1004"/>
      <c r="C1290" s="1191"/>
      <c r="D1290" s="1210"/>
      <c r="E1290" s="1212"/>
      <c r="F1290" s="1012" t="s">
        <v>48</v>
      </c>
      <c r="G1290" s="1189"/>
      <c r="H1290" s="531">
        <f t="shared" ref="H1290:K1290" si="468">H1289</f>
        <v>0</v>
      </c>
      <c r="I1290" s="532">
        <f t="shared" si="468"/>
        <v>0</v>
      </c>
      <c r="J1290" s="532">
        <f t="shared" si="468"/>
        <v>0</v>
      </c>
      <c r="K1290" s="535">
        <f t="shared" si="468"/>
        <v>0</v>
      </c>
    </row>
    <row r="1291" spans="1:16" s="1" customFormat="1" ht="13.5" customHeight="1" thickBot="1" x14ac:dyDescent="0.25">
      <c r="A1291" s="999">
        <v>4</v>
      </c>
      <c r="B1291" s="1002">
        <v>1</v>
      </c>
      <c r="C1291" s="1022">
        <v>2</v>
      </c>
      <c r="D1291" s="1202" t="s">
        <v>304</v>
      </c>
      <c r="E1291" s="1203" t="s">
        <v>550</v>
      </c>
      <c r="F1291" s="463" t="s">
        <v>129</v>
      </c>
      <c r="G1291" s="50" t="s">
        <v>73</v>
      </c>
      <c r="H1291" s="544">
        <f>I1291+K1291</f>
        <v>45</v>
      </c>
      <c r="I1291" s="496">
        <v>45</v>
      </c>
      <c r="J1291" s="542"/>
      <c r="K1291" s="290"/>
      <c r="L1291" s="1093" t="s">
        <v>892</v>
      </c>
      <c r="M1291" s="1096" t="s">
        <v>893</v>
      </c>
      <c r="N1291" s="1099" t="s">
        <v>894</v>
      </c>
      <c r="O1291" s="1096" t="s">
        <v>895</v>
      </c>
      <c r="P1291" s="1721" t="s">
        <v>718</v>
      </c>
    </row>
    <row r="1292" spans="1:16" s="1" customFormat="1" ht="15.75" customHeight="1" thickBot="1" x14ac:dyDescent="0.25">
      <c r="A1292" s="1001"/>
      <c r="B1292" s="1004"/>
      <c r="C1292" s="1191"/>
      <c r="D1292" s="1202"/>
      <c r="E1292" s="1204"/>
      <c r="F1292" s="1012" t="s">
        <v>48</v>
      </c>
      <c r="G1292" s="1189"/>
      <c r="H1292" s="487">
        <f t="shared" ref="H1292:K1292" si="469">H1291</f>
        <v>45</v>
      </c>
      <c r="I1292" s="477">
        <f t="shared" si="469"/>
        <v>45</v>
      </c>
      <c r="J1292" s="477">
        <f t="shared" si="469"/>
        <v>0</v>
      </c>
      <c r="K1292" s="478">
        <f t="shared" si="469"/>
        <v>0</v>
      </c>
      <c r="L1292" s="931"/>
      <c r="M1292" s="1719"/>
      <c r="N1292" s="1720"/>
      <c r="O1292" s="1719"/>
      <c r="P1292" s="1722"/>
    </row>
    <row r="1293" spans="1:16" s="1" customFormat="1" ht="15" hidden="1" customHeight="1" x14ac:dyDescent="0.2">
      <c r="A1293" s="999">
        <v>4</v>
      </c>
      <c r="B1293" s="1002">
        <v>1</v>
      </c>
      <c r="C1293" s="1022">
        <v>3</v>
      </c>
      <c r="D1293" s="1192" t="s">
        <v>2</v>
      </c>
      <c r="E1293" s="1193" t="s">
        <v>399</v>
      </c>
      <c r="F1293" s="46" t="s">
        <v>524</v>
      </c>
      <c r="G1293" s="462" t="s">
        <v>73</v>
      </c>
      <c r="H1293" s="500">
        <f>SUM(I1293,K1293)</f>
        <v>0</v>
      </c>
      <c r="I1293" s="470"/>
      <c r="J1293" s="471"/>
      <c r="K1293" s="479"/>
      <c r="L1293" s="760"/>
      <c r="M1293" s="761"/>
      <c r="N1293" s="761"/>
      <c r="O1293" s="761"/>
      <c r="P1293" s="762"/>
    </row>
    <row r="1294" spans="1:16" ht="14.25" hidden="1" customHeight="1" x14ac:dyDescent="0.2">
      <c r="A1294" s="1001"/>
      <c r="B1294" s="1004"/>
      <c r="C1294" s="1191"/>
      <c r="D1294" s="1192"/>
      <c r="E1294" s="1195"/>
      <c r="F1294" s="1012" t="s">
        <v>48</v>
      </c>
      <c r="G1294" s="1189"/>
      <c r="H1294" s="487">
        <f t="shared" ref="H1294:K1294" si="470">H1293</f>
        <v>0</v>
      </c>
      <c r="I1294" s="477">
        <f t="shared" si="470"/>
        <v>0</v>
      </c>
      <c r="J1294" s="477">
        <f t="shared" si="470"/>
        <v>0</v>
      </c>
      <c r="K1294" s="478">
        <f t="shared" si="470"/>
        <v>0</v>
      </c>
      <c r="L1294" s="760"/>
      <c r="M1294" s="761"/>
      <c r="N1294" s="761"/>
      <c r="O1294" s="761"/>
      <c r="P1294" s="762"/>
    </row>
    <row r="1295" spans="1:16" ht="0.75" hidden="1" customHeight="1" x14ac:dyDescent="0.2">
      <c r="A1295" s="999">
        <v>4</v>
      </c>
      <c r="B1295" s="1198">
        <v>1</v>
      </c>
      <c r="C1295" s="960">
        <v>4</v>
      </c>
      <c r="D1295" s="1199" t="s">
        <v>351</v>
      </c>
      <c r="E1295" s="1201" t="s">
        <v>434</v>
      </c>
      <c r="F1295" s="195" t="s">
        <v>352</v>
      </c>
      <c r="G1295" s="185" t="s">
        <v>73</v>
      </c>
      <c r="H1295" s="170">
        <f>I1295+K1295</f>
        <v>0</v>
      </c>
      <c r="I1295" s="171"/>
      <c r="J1295" s="171"/>
      <c r="K1295" s="159"/>
      <c r="L1295" s="760"/>
      <c r="M1295" s="761"/>
      <c r="N1295" s="761"/>
      <c r="O1295" s="761"/>
      <c r="P1295" s="762"/>
    </row>
    <row r="1296" spans="1:16" ht="15" hidden="1" customHeight="1" x14ac:dyDescent="0.2">
      <c r="A1296" s="1001"/>
      <c r="B1296" s="1198"/>
      <c r="C1296" s="960"/>
      <c r="D1296" s="1200"/>
      <c r="E1296" s="1201"/>
      <c r="F1296" s="1012" t="s">
        <v>48</v>
      </c>
      <c r="G1296" s="1189"/>
      <c r="H1296" s="487">
        <f t="shared" ref="H1296:K1296" si="471">H1295</f>
        <v>0</v>
      </c>
      <c r="I1296" s="477">
        <f t="shared" si="471"/>
        <v>0</v>
      </c>
      <c r="J1296" s="477">
        <f t="shared" si="471"/>
        <v>0</v>
      </c>
      <c r="K1296" s="478">
        <f t="shared" si="471"/>
        <v>0</v>
      </c>
      <c r="L1296" s="760"/>
      <c r="M1296" s="761"/>
      <c r="N1296" s="761"/>
      <c r="O1296" s="761"/>
      <c r="P1296" s="762"/>
    </row>
    <row r="1297" spans="1:16" ht="15" hidden="1" customHeight="1" x14ac:dyDescent="0.2">
      <c r="A1297" s="999">
        <v>4</v>
      </c>
      <c r="B1297" s="1002">
        <v>1</v>
      </c>
      <c r="C1297" s="1022">
        <v>5</v>
      </c>
      <c r="D1297" s="1192" t="s">
        <v>497</v>
      </c>
      <c r="E1297" s="1193" t="s">
        <v>551</v>
      </c>
      <c r="F1297" s="610" t="s">
        <v>299</v>
      </c>
      <c r="G1297" s="51" t="s">
        <v>73</v>
      </c>
      <c r="H1297" s="482">
        <f>SUM(I1297,K1297)</f>
        <v>0</v>
      </c>
      <c r="I1297" s="470">
        <v>0</v>
      </c>
      <c r="J1297" s="470"/>
      <c r="K1297" s="475">
        <v>0</v>
      </c>
      <c r="L1297" s="760"/>
      <c r="M1297" s="761"/>
      <c r="N1297" s="761"/>
      <c r="O1297" s="761"/>
      <c r="P1297" s="762"/>
    </row>
    <row r="1298" spans="1:16" ht="15" hidden="1" customHeight="1" x14ac:dyDescent="0.2">
      <c r="A1298" s="1000"/>
      <c r="B1298" s="1003"/>
      <c r="C1298" s="1190"/>
      <c r="D1298" s="1192"/>
      <c r="E1298" s="1194"/>
      <c r="F1298" s="80" t="s">
        <v>299</v>
      </c>
      <c r="G1298" s="69" t="s">
        <v>80</v>
      </c>
      <c r="H1298" s="482">
        <f>I1298+K1298</f>
        <v>0</v>
      </c>
      <c r="I1298" s="470">
        <v>0</v>
      </c>
      <c r="J1298" s="470"/>
      <c r="K1298" s="475">
        <v>0</v>
      </c>
      <c r="L1298" s="760"/>
      <c r="M1298" s="761"/>
      <c r="N1298" s="761"/>
      <c r="O1298" s="761"/>
      <c r="P1298" s="762"/>
    </row>
    <row r="1299" spans="1:16" ht="15" hidden="1" customHeight="1" x14ac:dyDescent="0.2">
      <c r="A1299" s="1001"/>
      <c r="B1299" s="1004"/>
      <c r="C1299" s="1191"/>
      <c r="D1299" s="1192"/>
      <c r="E1299" s="1195"/>
      <c r="F1299" s="1196" t="s">
        <v>48</v>
      </c>
      <c r="G1299" s="1197"/>
      <c r="H1299" s="83">
        <f t="shared" ref="H1299:K1299" si="472">H1297+H1298</f>
        <v>0</v>
      </c>
      <c r="I1299" s="490">
        <f t="shared" si="472"/>
        <v>0</v>
      </c>
      <c r="J1299" s="476">
        <f t="shared" si="472"/>
        <v>0</v>
      </c>
      <c r="K1299" s="478">
        <f t="shared" si="472"/>
        <v>0</v>
      </c>
      <c r="L1299" s="760"/>
      <c r="M1299" s="761"/>
      <c r="N1299" s="761"/>
      <c r="O1299" s="761"/>
      <c r="P1299" s="762"/>
    </row>
    <row r="1300" spans="1:16" s="1" customFormat="1" ht="13.5" customHeight="1" x14ac:dyDescent="0.2">
      <c r="A1300" s="999">
        <v>4</v>
      </c>
      <c r="B1300" s="1002">
        <v>1</v>
      </c>
      <c r="C1300" s="938">
        <v>5</v>
      </c>
      <c r="D1300" s="1006" t="s">
        <v>497</v>
      </c>
      <c r="E1300" s="1186" t="s">
        <v>649</v>
      </c>
      <c r="F1300" s="206" t="s">
        <v>129</v>
      </c>
      <c r="G1300" s="205" t="s">
        <v>73</v>
      </c>
      <c r="H1300" s="488">
        <f>SUM(I1300,K1300)</f>
        <v>10.4</v>
      </c>
      <c r="I1300" s="471">
        <v>10.4</v>
      </c>
      <c r="J1300" s="471"/>
      <c r="K1300" s="479"/>
      <c r="L1300" s="1715" t="s">
        <v>1001</v>
      </c>
      <c r="M1300" s="938" t="s">
        <v>1002</v>
      </c>
      <c r="N1300" s="933">
        <v>1</v>
      </c>
      <c r="O1300" s="938" t="s">
        <v>1003</v>
      </c>
      <c r="P1300" s="986" t="s">
        <v>718</v>
      </c>
    </row>
    <row r="1301" spans="1:16" s="5" customFormat="1" ht="13.5" customHeight="1" thickBot="1" x14ac:dyDescent="0.25">
      <c r="A1301" s="1000"/>
      <c r="B1301" s="1003"/>
      <c r="C1301" s="1005"/>
      <c r="D1301" s="1007"/>
      <c r="E1301" s="1187"/>
      <c r="F1301" s="636" t="s">
        <v>129</v>
      </c>
      <c r="G1301" s="515" t="s">
        <v>573</v>
      </c>
      <c r="H1301" s="500">
        <f>SUM(I1301,K1301)</f>
        <v>138.19999999999999</v>
      </c>
      <c r="I1301" s="470">
        <v>138.19999999999999</v>
      </c>
      <c r="J1301" s="470"/>
      <c r="K1301" s="479"/>
      <c r="L1301" s="1716"/>
      <c r="M1301" s="1005"/>
      <c r="N1301" s="944"/>
      <c r="O1301" s="1005"/>
      <c r="P1301" s="987"/>
    </row>
    <row r="1302" spans="1:16" s="1" customFormat="1" ht="33" customHeight="1" thickBot="1" x14ac:dyDescent="0.25">
      <c r="A1302" s="1001"/>
      <c r="B1302" s="1004"/>
      <c r="C1302" s="939"/>
      <c r="D1302" s="1008"/>
      <c r="E1302" s="1188"/>
      <c r="F1302" s="1012" t="s">
        <v>48</v>
      </c>
      <c r="G1302" s="1189"/>
      <c r="H1302" s="487">
        <f t="shared" ref="H1302:K1302" si="473">H1300+H1301</f>
        <v>148.6</v>
      </c>
      <c r="I1302" s="477">
        <f t="shared" si="473"/>
        <v>148.6</v>
      </c>
      <c r="J1302" s="477">
        <f t="shared" si="473"/>
        <v>0</v>
      </c>
      <c r="K1302" s="478">
        <f t="shared" si="473"/>
        <v>0</v>
      </c>
      <c r="L1302" s="1717"/>
      <c r="M1302" s="1108"/>
      <c r="N1302" s="1663"/>
      <c r="O1302" s="1108"/>
      <c r="P1302" s="1718"/>
    </row>
    <row r="1303" spans="1:16" ht="15" customHeight="1" thickBot="1" x14ac:dyDescent="0.25">
      <c r="A1303" s="607">
        <v>4</v>
      </c>
      <c r="B1303" s="468">
        <v>1</v>
      </c>
      <c r="C1303" s="1175" t="s">
        <v>45</v>
      </c>
      <c r="D1303" s="1176"/>
      <c r="E1303" s="1176"/>
      <c r="F1303" s="1177"/>
      <c r="G1303" s="1178"/>
      <c r="H1303" s="106">
        <f t="shared" ref="H1303:K1303" si="474">H1290+H1292+H1294+H1299+H1302</f>
        <v>193.6</v>
      </c>
      <c r="I1303" s="107">
        <f t="shared" si="474"/>
        <v>193.6</v>
      </c>
      <c r="J1303" s="107">
        <f t="shared" si="474"/>
        <v>0</v>
      </c>
      <c r="K1303" s="446">
        <f t="shared" si="474"/>
        <v>0</v>
      </c>
      <c r="L1303" s="717"/>
      <c r="M1303" s="718"/>
      <c r="N1303" s="718"/>
      <c r="O1303" s="718"/>
      <c r="P1303" s="719"/>
    </row>
    <row r="1304" spans="1:16" ht="13.5" customHeight="1" thickBot="1" x14ac:dyDescent="0.25">
      <c r="A1304" s="469">
        <v>4</v>
      </c>
      <c r="B1304" s="1179" t="s">
        <v>46</v>
      </c>
      <c r="C1304" s="1180"/>
      <c r="D1304" s="1180"/>
      <c r="E1304" s="1180"/>
      <c r="F1304" s="1180"/>
      <c r="G1304" s="1181"/>
      <c r="H1304" s="318">
        <f t="shared" ref="H1304:K1304" si="475">H1303</f>
        <v>193.6</v>
      </c>
      <c r="I1304" s="318">
        <f t="shared" si="475"/>
        <v>193.6</v>
      </c>
      <c r="J1304" s="318">
        <f t="shared" si="475"/>
        <v>0</v>
      </c>
      <c r="K1304" s="492">
        <f t="shared" si="475"/>
        <v>0</v>
      </c>
      <c r="L1304" s="794"/>
      <c r="M1304" s="736"/>
      <c r="N1304" s="736"/>
      <c r="O1304" s="736"/>
      <c r="P1304" s="737"/>
    </row>
    <row r="1305" spans="1:16" ht="15.75" customHeight="1" thickBot="1" x14ac:dyDescent="0.25">
      <c r="A1305" s="1182" t="s">
        <v>47</v>
      </c>
      <c r="B1305" s="1183"/>
      <c r="C1305" s="1183"/>
      <c r="D1305" s="1183"/>
      <c r="E1305" s="1183"/>
      <c r="F1305" s="1183"/>
      <c r="G1305" s="1183"/>
      <c r="H1305" s="363">
        <f t="shared" ref="H1305:K1305" si="476">H1267+H1277+H1286+H1304</f>
        <v>4420.1000000000004</v>
      </c>
      <c r="I1305" s="320">
        <f>I1267+I1277+I1286+I1304</f>
        <v>2947.1</v>
      </c>
      <c r="J1305" s="320">
        <f t="shared" si="476"/>
        <v>2006.21</v>
      </c>
      <c r="K1305" s="321">
        <f t="shared" si="476"/>
        <v>1473</v>
      </c>
      <c r="L1305" s="801"/>
      <c r="M1305" s="801"/>
      <c r="N1305" s="801"/>
      <c r="O1305" s="801"/>
      <c r="P1305" s="802"/>
    </row>
    <row r="1306" spans="1:16" ht="13.5" customHeight="1" thickBot="1" x14ac:dyDescent="0.25">
      <c r="A1306" s="1184" t="s">
        <v>685</v>
      </c>
      <c r="B1306" s="1185"/>
      <c r="C1306" s="1185"/>
      <c r="D1306" s="1185"/>
      <c r="E1306" s="1185"/>
      <c r="F1306" s="1185"/>
      <c r="G1306" s="1185"/>
      <c r="H1306" s="493">
        <f>I1306+K1306</f>
        <v>35235.025999999998</v>
      </c>
      <c r="I1306" s="643">
        <f>I106+I210+I418+I512+I759+I1015+I1107+I1305+I1155</f>
        <v>22534.535999999996</v>
      </c>
      <c r="J1306" s="643">
        <f t="shared" ref="J1306:K1306" si="477">J106+J210+J418+J512+J759+J1015+J1107+J1305+J1155</f>
        <v>2801.41</v>
      </c>
      <c r="K1306" s="643">
        <f t="shared" si="477"/>
        <v>12700.489999999998</v>
      </c>
      <c r="L1306" s="810"/>
      <c r="M1306" s="810"/>
      <c r="N1306" s="801"/>
      <c r="O1306" s="801"/>
      <c r="P1306" s="802"/>
    </row>
  </sheetData>
  <mergeCells count="3253">
    <mergeCell ref="P624:P629"/>
    <mergeCell ref="O624:O629"/>
    <mergeCell ref="N624:N629"/>
    <mergeCell ref="M624:M629"/>
    <mergeCell ref="L624:L629"/>
    <mergeCell ref="L1117:L1120"/>
    <mergeCell ref="M1117:M1120"/>
    <mergeCell ref="N1117:N1120"/>
    <mergeCell ref="O1117:O1120"/>
    <mergeCell ref="P1117:P1120"/>
    <mergeCell ref="L1251:L1253"/>
    <mergeCell ref="M1251:M1253"/>
    <mergeCell ref="N1251:N1253"/>
    <mergeCell ref="O1251:O1253"/>
    <mergeCell ref="P1251:P1253"/>
    <mergeCell ref="L182:L185"/>
    <mergeCell ref="M182:M185"/>
    <mergeCell ref="N182:N185"/>
    <mergeCell ref="O182:O185"/>
    <mergeCell ref="P182:P185"/>
    <mergeCell ref="L190:L193"/>
    <mergeCell ref="M190:M193"/>
    <mergeCell ref="N190:N193"/>
    <mergeCell ref="O190:O193"/>
    <mergeCell ref="P190:P193"/>
    <mergeCell ref="N1089:N1090"/>
    <mergeCell ref="O1089:O1090"/>
    <mergeCell ref="P1089:P1090"/>
    <mergeCell ref="A1108:P1108"/>
    <mergeCell ref="L630:L631"/>
    <mergeCell ref="L634:L637"/>
    <mergeCell ref="M634:M637"/>
    <mergeCell ref="L80:L88"/>
    <mergeCell ref="M80:M88"/>
    <mergeCell ref="N80:N88"/>
    <mergeCell ref="O80:O88"/>
    <mergeCell ref="P80:P88"/>
    <mergeCell ref="P244:P246"/>
    <mergeCell ref="O244:O246"/>
    <mergeCell ref="N244:N246"/>
    <mergeCell ref="M244:M246"/>
    <mergeCell ref="L244:L246"/>
    <mergeCell ref="P253:P255"/>
    <mergeCell ref="O253:O255"/>
    <mergeCell ref="N253:N255"/>
    <mergeCell ref="M253:M255"/>
    <mergeCell ref="L253:L255"/>
    <mergeCell ref="P203:P205"/>
    <mergeCell ref="O203:O205"/>
    <mergeCell ref="N203:N205"/>
    <mergeCell ref="M203:M205"/>
    <mergeCell ref="L203:L205"/>
    <mergeCell ref="L206:L207"/>
    <mergeCell ref="M206:M207"/>
    <mergeCell ref="N206:N207"/>
    <mergeCell ref="O206:O207"/>
    <mergeCell ref="P206:P207"/>
    <mergeCell ref="P194:P195"/>
    <mergeCell ref="O194:O195"/>
    <mergeCell ref="N194:N195"/>
    <mergeCell ref="M194:M195"/>
    <mergeCell ref="L194:L195"/>
    <mergeCell ref="P196:P198"/>
    <mergeCell ref="N196:N198"/>
    <mergeCell ref="P642:P644"/>
    <mergeCell ref="O642:O644"/>
    <mergeCell ref="N642:N644"/>
    <mergeCell ref="M642:M644"/>
    <mergeCell ref="L642:L644"/>
    <mergeCell ref="L661:L665"/>
    <mergeCell ref="M661:M665"/>
    <mergeCell ref="N661:N665"/>
    <mergeCell ref="O661:O665"/>
    <mergeCell ref="P661:P665"/>
    <mergeCell ref="L1133:L1134"/>
    <mergeCell ref="M1133:M1134"/>
    <mergeCell ref="N1133:N1134"/>
    <mergeCell ref="O1133:O1134"/>
    <mergeCell ref="P1133:P1134"/>
    <mergeCell ref="P1139:P1141"/>
    <mergeCell ref="O1139:O1141"/>
    <mergeCell ref="N1139:N1141"/>
    <mergeCell ref="M1139:M1141"/>
    <mergeCell ref="L1139:L1141"/>
    <mergeCell ref="L1085:L1086"/>
    <mergeCell ref="M1085:M1086"/>
    <mergeCell ref="N1085:N1086"/>
    <mergeCell ref="O1085:O1086"/>
    <mergeCell ref="P1085:P1086"/>
    <mergeCell ref="L1089:L1090"/>
    <mergeCell ref="M1089:M1090"/>
    <mergeCell ref="N1083:N1084"/>
    <mergeCell ref="O1083:O1084"/>
    <mergeCell ref="P1083:P1084"/>
    <mergeCell ref="P964:P966"/>
    <mergeCell ref="O964:O966"/>
    <mergeCell ref="N634:N637"/>
    <mergeCell ref="O634:O637"/>
    <mergeCell ref="P634:P637"/>
    <mergeCell ref="M630:M631"/>
    <mergeCell ref="N630:N631"/>
    <mergeCell ref="O630:O631"/>
    <mergeCell ref="P630:P631"/>
    <mergeCell ref="L632:L633"/>
    <mergeCell ref="M632:M633"/>
    <mergeCell ref="N632:N633"/>
    <mergeCell ref="A1087:A1088"/>
    <mergeCell ref="B1087:B1088"/>
    <mergeCell ref="C1087:C1088"/>
    <mergeCell ref="D1087:D1088"/>
    <mergeCell ref="E1087:E1088"/>
    <mergeCell ref="F1088:G1088"/>
    <mergeCell ref="A1085:A1086"/>
    <mergeCell ref="B1085:B1086"/>
    <mergeCell ref="C1085:C1086"/>
    <mergeCell ref="D1085:D1086"/>
    <mergeCell ref="C964:C966"/>
    <mergeCell ref="D964:D966"/>
    <mergeCell ref="E964:E966"/>
    <mergeCell ref="F966:G966"/>
    <mergeCell ref="E1085:E1086"/>
    <mergeCell ref="L1081:L1082"/>
    <mergeCell ref="M1081:M1082"/>
    <mergeCell ref="N1081:N1082"/>
    <mergeCell ref="O1081:O1082"/>
    <mergeCell ref="P1081:P1082"/>
    <mergeCell ref="L1083:L1084"/>
    <mergeCell ref="M1083:M1084"/>
    <mergeCell ref="N1197:N1198"/>
    <mergeCell ref="O1197:O1198"/>
    <mergeCell ref="P1197:P1198"/>
    <mergeCell ref="L1300:L1302"/>
    <mergeCell ref="M1300:M1302"/>
    <mergeCell ref="N1300:N1302"/>
    <mergeCell ref="O1300:O1302"/>
    <mergeCell ref="P1300:P1302"/>
    <mergeCell ref="L1260:L1261"/>
    <mergeCell ref="M1260:M1261"/>
    <mergeCell ref="N1260:N1261"/>
    <mergeCell ref="O1260:O1261"/>
    <mergeCell ref="P1260:P1261"/>
    <mergeCell ref="L1280:L1282"/>
    <mergeCell ref="M1280:M1282"/>
    <mergeCell ref="N1280:N1282"/>
    <mergeCell ref="O1280:O1282"/>
    <mergeCell ref="P1280:P1282"/>
    <mergeCell ref="L1283:L1284"/>
    <mergeCell ref="M1283:M1284"/>
    <mergeCell ref="N1283:N1284"/>
    <mergeCell ref="O1283:O1284"/>
    <mergeCell ref="P1283:P1284"/>
    <mergeCell ref="L1245:L1246"/>
    <mergeCell ref="M1245:M1246"/>
    <mergeCell ref="N1245:N1246"/>
    <mergeCell ref="O1245:O1246"/>
    <mergeCell ref="M1291:M1292"/>
    <mergeCell ref="N1291:N1292"/>
    <mergeCell ref="P1291:P1292"/>
    <mergeCell ref="L1291:L1292"/>
    <mergeCell ref="O1291:O1292"/>
    <mergeCell ref="P1245:P1246"/>
    <mergeCell ref="L1258:L1259"/>
    <mergeCell ref="M1258:M1259"/>
    <mergeCell ref="N1258:N1259"/>
    <mergeCell ref="O1258:O1259"/>
    <mergeCell ref="P1258:P1259"/>
    <mergeCell ref="L1212:L1213"/>
    <mergeCell ref="M1212:M1213"/>
    <mergeCell ref="N1212:N1213"/>
    <mergeCell ref="O1212:O1213"/>
    <mergeCell ref="P1212:P1213"/>
    <mergeCell ref="L1217:L1218"/>
    <mergeCell ref="M1217:M1218"/>
    <mergeCell ref="N1217:N1218"/>
    <mergeCell ref="O1217:O1218"/>
    <mergeCell ref="P1217:P1218"/>
    <mergeCell ref="L1221:L1223"/>
    <mergeCell ref="M1221:M1223"/>
    <mergeCell ref="N1221:N1223"/>
    <mergeCell ref="O1221:O1223"/>
    <mergeCell ref="P1221:P1223"/>
    <mergeCell ref="L1225:L1227"/>
    <mergeCell ref="M1225:M1227"/>
    <mergeCell ref="N1225:N1227"/>
    <mergeCell ref="O1225:O1227"/>
    <mergeCell ref="P1225:P1227"/>
    <mergeCell ref="L1191:L1193"/>
    <mergeCell ref="M1191:M1193"/>
    <mergeCell ref="N1191:N1193"/>
    <mergeCell ref="O1191:O1193"/>
    <mergeCell ref="P1191:P1193"/>
    <mergeCell ref="L1207:L1208"/>
    <mergeCell ref="M1207:M1208"/>
    <mergeCell ref="N1207:N1208"/>
    <mergeCell ref="O1207:O1208"/>
    <mergeCell ref="P1207:P1208"/>
    <mergeCell ref="L1205:L1206"/>
    <mergeCell ref="M1205:M1206"/>
    <mergeCell ref="N1205:N1206"/>
    <mergeCell ref="O1205:O1206"/>
    <mergeCell ref="P1205:P1206"/>
    <mergeCell ref="L1173:L1174"/>
    <mergeCell ref="M1173:M1174"/>
    <mergeCell ref="N1173:N1174"/>
    <mergeCell ref="O1173:O1174"/>
    <mergeCell ref="P1173:P1174"/>
    <mergeCell ref="L1187:L1190"/>
    <mergeCell ref="M1187:M1190"/>
    <mergeCell ref="N1187:N1190"/>
    <mergeCell ref="O1187:O1190"/>
    <mergeCell ref="P1187:P1190"/>
    <mergeCell ref="L1184:L1186"/>
    <mergeCell ref="M1184:M1186"/>
    <mergeCell ref="N1184:N1186"/>
    <mergeCell ref="O1184:O1186"/>
    <mergeCell ref="P1184:P1186"/>
    <mergeCell ref="L1197:L1198"/>
    <mergeCell ref="M1197:M1198"/>
    <mergeCell ref="M1162:M1164"/>
    <mergeCell ref="N1162:N1164"/>
    <mergeCell ref="O1162:O1164"/>
    <mergeCell ref="P1162:P1164"/>
    <mergeCell ref="L1169:L1170"/>
    <mergeCell ref="M1169:M1170"/>
    <mergeCell ref="N1169:N1170"/>
    <mergeCell ref="O1169:O1170"/>
    <mergeCell ref="P1169:P1170"/>
    <mergeCell ref="A1139:A1141"/>
    <mergeCell ref="B1139:B1141"/>
    <mergeCell ref="C1139:C1141"/>
    <mergeCell ref="D1139:D1141"/>
    <mergeCell ref="E1139:E1141"/>
    <mergeCell ref="F1141:G1141"/>
    <mergeCell ref="C1159:K1159"/>
    <mergeCell ref="A1160:A1161"/>
    <mergeCell ref="B1160:B1161"/>
    <mergeCell ref="C1160:C1161"/>
    <mergeCell ref="D1160:D1161"/>
    <mergeCell ref="E1160:E1161"/>
    <mergeCell ref="F1161:G1161"/>
    <mergeCell ref="C1153:G1153"/>
    <mergeCell ref="B1154:G1154"/>
    <mergeCell ref="A1155:G1155"/>
    <mergeCell ref="A1157:K1157"/>
    <mergeCell ref="A1151:A1152"/>
    <mergeCell ref="B1151:B1152"/>
    <mergeCell ref="C1151:C1152"/>
    <mergeCell ref="D1151:D1152"/>
    <mergeCell ref="E1151:E1152"/>
    <mergeCell ref="F1152:G1152"/>
    <mergeCell ref="A1081:A1082"/>
    <mergeCell ref="B1081:B1082"/>
    <mergeCell ref="C1081:C1082"/>
    <mergeCell ref="D1081:D1082"/>
    <mergeCell ref="E1081:E1082"/>
    <mergeCell ref="F1082:G1082"/>
    <mergeCell ref="L1054:L1055"/>
    <mergeCell ref="M1054:M1055"/>
    <mergeCell ref="N1054:N1055"/>
    <mergeCell ref="O1054:O1055"/>
    <mergeCell ref="P1054:P1055"/>
    <mergeCell ref="L1067:L1068"/>
    <mergeCell ref="M1067:M1068"/>
    <mergeCell ref="N1067:N1068"/>
    <mergeCell ref="O1067:O1068"/>
    <mergeCell ref="P1067:P1068"/>
    <mergeCell ref="A1054:A1055"/>
    <mergeCell ref="B1054:B1055"/>
    <mergeCell ref="C1054:C1055"/>
    <mergeCell ref="D1054:D1055"/>
    <mergeCell ref="E1054:E1055"/>
    <mergeCell ref="F1055:G1055"/>
    <mergeCell ref="A1074:A1076"/>
    <mergeCell ref="B1074:B1076"/>
    <mergeCell ref="C1074:C1076"/>
    <mergeCell ref="D1074:D1076"/>
    <mergeCell ref="E1074:E1076"/>
    <mergeCell ref="F1076:G1076"/>
    <mergeCell ref="A1071:A1073"/>
    <mergeCell ref="B1071:B1073"/>
    <mergeCell ref="C1071:C1073"/>
    <mergeCell ref="D1071:D1073"/>
    <mergeCell ref="N964:N966"/>
    <mergeCell ref="M964:M966"/>
    <mergeCell ref="L964:L966"/>
    <mergeCell ref="P1010:P1012"/>
    <mergeCell ref="O1010:O1012"/>
    <mergeCell ref="N1010:N1012"/>
    <mergeCell ref="M1010:M1012"/>
    <mergeCell ref="L1010:L1012"/>
    <mergeCell ref="L1008:L1009"/>
    <mergeCell ref="M1008:M1009"/>
    <mergeCell ref="N1008:N1009"/>
    <mergeCell ref="O1008:O1009"/>
    <mergeCell ref="P1008:P1009"/>
    <mergeCell ref="L952:L953"/>
    <mergeCell ref="M952:M953"/>
    <mergeCell ref="N952:N953"/>
    <mergeCell ref="O952:O953"/>
    <mergeCell ref="P952:P953"/>
    <mergeCell ref="L954:L955"/>
    <mergeCell ref="M954:M955"/>
    <mergeCell ref="N954:N955"/>
    <mergeCell ref="O954:O955"/>
    <mergeCell ref="P954:P955"/>
    <mergeCell ref="L956:L957"/>
    <mergeCell ref="M956:M957"/>
    <mergeCell ref="N956:N957"/>
    <mergeCell ref="O956:O957"/>
    <mergeCell ref="P956:P957"/>
    <mergeCell ref="P958:P959"/>
    <mergeCell ref="L960:L962"/>
    <mergeCell ref="M960:M962"/>
    <mergeCell ref="N960:N962"/>
    <mergeCell ref="O960:O962"/>
    <mergeCell ref="P960:P962"/>
    <mergeCell ref="L933:L934"/>
    <mergeCell ref="M933:M934"/>
    <mergeCell ref="N933:N934"/>
    <mergeCell ref="O933:O934"/>
    <mergeCell ref="P933:P934"/>
    <mergeCell ref="P935:P938"/>
    <mergeCell ref="O935:O938"/>
    <mergeCell ref="N935:N938"/>
    <mergeCell ref="M935:M938"/>
    <mergeCell ref="L935:L938"/>
    <mergeCell ref="L947:L948"/>
    <mergeCell ref="M947:M948"/>
    <mergeCell ref="N947:N948"/>
    <mergeCell ref="O947:O948"/>
    <mergeCell ref="P947:P948"/>
    <mergeCell ref="L949:L951"/>
    <mergeCell ref="M949:M951"/>
    <mergeCell ref="N949:N951"/>
    <mergeCell ref="O949:O951"/>
    <mergeCell ref="P949:P951"/>
    <mergeCell ref="L196:L198"/>
    <mergeCell ref="O196:O198"/>
    <mergeCell ref="M196:M198"/>
    <mergeCell ref="L178:L181"/>
    <mergeCell ref="M178:M181"/>
    <mergeCell ref="N178:N181"/>
    <mergeCell ref="O178:O181"/>
    <mergeCell ref="P178:P181"/>
    <mergeCell ref="L186:L189"/>
    <mergeCell ref="M186:M189"/>
    <mergeCell ref="N186:N189"/>
    <mergeCell ref="O186:O189"/>
    <mergeCell ref="P186:P189"/>
    <mergeCell ref="P132:P135"/>
    <mergeCell ref="O132:O135"/>
    <mergeCell ref="N132:N135"/>
    <mergeCell ref="M132:M135"/>
    <mergeCell ref="L132:L135"/>
    <mergeCell ref="L164:L167"/>
    <mergeCell ref="M164:M167"/>
    <mergeCell ref="N164:N167"/>
    <mergeCell ref="O164:O167"/>
    <mergeCell ref="P164:P167"/>
    <mergeCell ref="L174:L177"/>
    <mergeCell ref="M174:M177"/>
    <mergeCell ref="N174:N177"/>
    <mergeCell ref="O174:O177"/>
    <mergeCell ref="P174:P177"/>
    <mergeCell ref="P111:P113"/>
    <mergeCell ref="O111:O113"/>
    <mergeCell ref="N111:N113"/>
    <mergeCell ref="M111:M113"/>
    <mergeCell ref="L111:L113"/>
    <mergeCell ref="P116:P119"/>
    <mergeCell ref="O116:O119"/>
    <mergeCell ref="N116:N119"/>
    <mergeCell ref="M116:M119"/>
    <mergeCell ref="L116:L119"/>
    <mergeCell ref="L90:L92"/>
    <mergeCell ref="M90:M92"/>
    <mergeCell ref="N90:N92"/>
    <mergeCell ref="O90:O92"/>
    <mergeCell ref="P90:P92"/>
    <mergeCell ref="L93:L95"/>
    <mergeCell ref="M93:M95"/>
    <mergeCell ref="N93:N95"/>
    <mergeCell ref="O93:O95"/>
    <mergeCell ref="P93:P95"/>
    <mergeCell ref="L102:L103"/>
    <mergeCell ref="M102:M103"/>
    <mergeCell ref="N102:N103"/>
    <mergeCell ref="O102:O103"/>
    <mergeCell ref="P102:P103"/>
    <mergeCell ref="L53:L55"/>
    <mergeCell ref="M54:M55"/>
    <mergeCell ref="N54:N55"/>
    <mergeCell ref="O54:O55"/>
    <mergeCell ref="P54:P55"/>
    <mergeCell ref="L45:L46"/>
    <mergeCell ref="M45:M46"/>
    <mergeCell ref="N45:N46"/>
    <mergeCell ref="O45:O46"/>
    <mergeCell ref="P45:P46"/>
    <mergeCell ref="L56:L57"/>
    <mergeCell ref="M56:M57"/>
    <mergeCell ref="N56:N57"/>
    <mergeCell ref="O56:O57"/>
    <mergeCell ref="P56:P57"/>
    <mergeCell ref="L58:L60"/>
    <mergeCell ref="M58:M60"/>
    <mergeCell ref="N58:N60"/>
    <mergeCell ref="O58:O60"/>
    <mergeCell ref="P58:P60"/>
    <mergeCell ref="L19:L22"/>
    <mergeCell ref="L23:L26"/>
    <mergeCell ref="L27:L30"/>
    <mergeCell ref="L34:L37"/>
    <mergeCell ref="M34:M37"/>
    <mergeCell ref="N34:N37"/>
    <mergeCell ref="O34:O37"/>
    <mergeCell ref="P34:P37"/>
    <mergeCell ref="L38:L42"/>
    <mergeCell ref="M38:M42"/>
    <mergeCell ref="N38:N42"/>
    <mergeCell ref="O38:O42"/>
    <mergeCell ref="P38:P42"/>
    <mergeCell ref="L31:L33"/>
    <mergeCell ref="M31:M33"/>
    <mergeCell ref="N31:N33"/>
    <mergeCell ref="O31:O33"/>
    <mergeCell ref="P31:P33"/>
    <mergeCell ref="I5:K5"/>
    <mergeCell ref="H6:K6"/>
    <mergeCell ref="L7:L10"/>
    <mergeCell ref="M7:N7"/>
    <mergeCell ref="O7:O10"/>
    <mergeCell ref="P7:P10"/>
    <mergeCell ref="M8:M10"/>
    <mergeCell ref="N8:N10"/>
    <mergeCell ref="M1:O3"/>
    <mergeCell ref="I2:K2"/>
    <mergeCell ref="A4:N4"/>
    <mergeCell ref="L15:L18"/>
    <mergeCell ref="M15:M18"/>
    <mergeCell ref="N15:N18"/>
    <mergeCell ref="O15:O18"/>
    <mergeCell ref="P15:P18"/>
    <mergeCell ref="A19:A20"/>
    <mergeCell ref="B19:B20"/>
    <mergeCell ref="C19:C20"/>
    <mergeCell ref="D19:D20"/>
    <mergeCell ref="E19:E20"/>
    <mergeCell ref="F20:G20"/>
    <mergeCell ref="B13:K13"/>
    <mergeCell ref="C14:K14"/>
    <mergeCell ref="A15:A18"/>
    <mergeCell ref="B15:B18"/>
    <mergeCell ref="C15:C18"/>
    <mergeCell ref="D15:D18"/>
    <mergeCell ref="E15:E18"/>
    <mergeCell ref="F18:G18"/>
    <mergeCell ref="K9:K10"/>
    <mergeCell ref="A12:K12"/>
    <mergeCell ref="G7:G10"/>
    <mergeCell ref="H7:K7"/>
    <mergeCell ref="H8:H10"/>
    <mergeCell ref="I8:K8"/>
    <mergeCell ref="A7:A10"/>
    <mergeCell ref="B7:B10"/>
    <mergeCell ref="C7:C10"/>
    <mergeCell ref="D7:D10"/>
    <mergeCell ref="E7:E10"/>
    <mergeCell ref="F7:F10"/>
    <mergeCell ref="A26:A27"/>
    <mergeCell ref="B26:B27"/>
    <mergeCell ref="C26:C27"/>
    <mergeCell ref="D26:D27"/>
    <mergeCell ref="E26:E27"/>
    <mergeCell ref="F27:G27"/>
    <mergeCell ref="A24:A25"/>
    <mergeCell ref="B24:B25"/>
    <mergeCell ref="C24:C25"/>
    <mergeCell ref="D24:D25"/>
    <mergeCell ref="E24:E25"/>
    <mergeCell ref="F25:G25"/>
    <mergeCell ref="A21:A23"/>
    <mergeCell ref="B21:B23"/>
    <mergeCell ref="C21:C23"/>
    <mergeCell ref="D21:D23"/>
    <mergeCell ref="E21:E23"/>
    <mergeCell ref="F23:G23"/>
    <mergeCell ref="A34:A37"/>
    <mergeCell ref="B34:B37"/>
    <mergeCell ref="C34:C37"/>
    <mergeCell ref="D34:D37"/>
    <mergeCell ref="E34:E37"/>
    <mergeCell ref="F37:G37"/>
    <mergeCell ref="A31:A33"/>
    <mergeCell ref="B31:B33"/>
    <mergeCell ref="C31:C33"/>
    <mergeCell ref="D31:D33"/>
    <mergeCell ref="E31:E33"/>
    <mergeCell ref="F33:G33"/>
    <mergeCell ref="A28:A30"/>
    <mergeCell ref="B28:B30"/>
    <mergeCell ref="C28:C30"/>
    <mergeCell ref="D28:D30"/>
    <mergeCell ref="E28:E30"/>
    <mergeCell ref="F30:G30"/>
    <mergeCell ref="A47:A48"/>
    <mergeCell ref="B47:B48"/>
    <mergeCell ref="C47:C48"/>
    <mergeCell ref="D47:D48"/>
    <mergeCell ref="E47:E48"/>
    <mergeCell ref="F48:G48"/>
    <mergeCell ref="C43:G43"/>
    <mergeCell ref="C44:K44"/>
    <mergeCell ref="A45:A46"/>
    <mergeCell ref="B45:B46"/>
    <mergeCell ref="C45:C46"/>
    <mergeCell ref="D45:D46"/>
    <mergeCell ref="E45:E46"/>
    <mergeCell ref="F46:G46"/>
    <mergeCell ref="A38:A42"/>
    <mergeCell ref="B38:B42"/>
    <mergeCell ref="C38:C42"/>
    <mergeCell ref="D38:D42"/>
    <mergeCell ref="E38:E42"/>
    <mergeCell ref="F42:G42"/>
    <mergeCell ref="A56:A57"/>
    <mergeCell ref="B56:B57"/>
    <mergeCell ref="C56:C57"/>
    <mergeCell ref="D56:D57"/>
    <mergeCell ref="E56:E57"/>
    <mergeCell ref="F57:G57"/>
    <mergeCell ref="A54:A55"/>
    <mergeCell ref="B54:B55"/>
    <mergeCell ref="C54:C55"/>
    <mergeCell ref="D54:D55"/>
    <mergeCell ref="E54:E55"/>
    <mergeCell ref="F55:G55"/>
    <mergeCell ref="C49:G49"/>
    <mergeCell ref="C50:K50"/>
    <mergeCell ref="A51:A53"/>
    <mergeCell ref="B51:B53"/>
    <mergeCell ref="C51:C53"/>
    <mergeCell ref="D51:D53"/>
    <mergeCell ref="E51:E53"/>
    <mergeCell ref="F53:G53"/>
    <mergeCell ref="A68:A69"/>
    <mergeCell ref="B68:B69"/>
    <mergeCell ref="C68:C69"/>
    <mergeCell ref="D68:D69"/>
    <mergeCell ref="E68:E69"/>
    <mergeCell ref="F69:G69"/>
    <mergeCell ref="C61:G61"/>
    <mergeCell ref="B62:G62"/>
    <mergeCell ref="C64:G64"/>
    <mergeCell ref="A65:A67"/>
    <mergeCell ref="B65:B67"/>
    <mergeCell ref="C65:C67"/>
    <mergeCell ref="D65:D67"/>
    <mergeCell ref="E65:E67"/>
    <mergeCell ref="F67:G67"/>
    <mergeCell ref="A58:A60"/>
    <mergeCell ref="B58:B60"/>
    <mergeCell ref="C58:C60"/>
    <mergeCell ref="D58:D60"/>
    <mergeCell ref="E58:E60"/>
    <mergeCell ref="F60:G60"/>
    <mergeCell ref="A74:A75"/>
    <mergeCell ref="B74:B75"/>
    <mergeCell ref="C74:C75"/>
    <mergeCell ref="D74:D75"/>
    <mergeCell ref="E74:E75"/>
    <mergeCell ref="F75:G75"/>
    <mergeCell ref="A72:A73"/>
    <mergeCell ref="B72:B73"/>
    <mergeCell ref="C72:C73"/>
    <mergeCell ref="D72:D73"/>
    <mergeCell ref="E72:E73"/>
    <mergeCell ref="F73:G73"/>
    <mergeCell ref="A70:A71"/>
    <mergeCell ref="B70:B71"/>
    <mergeCell ref="C70:C71"/>
    <mergeCell ref="D70:D71"/>
    <mergeCell ref="E70:E71"/>
    <mergeCell ref="F71:G71"/>
    <mergeCell ref="A84:A86"/>
    <mergeCell ref="B84:B86"/>
    <mergeCell ref="C84:C86"/>
    <mergeCell ref="D84:D86"/>
    <mergeCell ref="E84:E86"/>
    <mergeCell ref="F86:G86"/>
    <mergeCell ref="A80:A83"/>
    <mergeCell ref="B80:B83"/>
    <mergeCell ref="C80:C83"/>
    <mergeCell ref="D80:D83"/>
    <mergeCell ref="E80:E83"/>
    <mergeCell ref="F83:G83"/>
    <mergeCell ref="A76:A79"/>
    <mergeCell ref="B76:B79"/>
    <mergeCell ref="C76:C79"/>
    <mergeCell ref="D76:D79"/>
    <mergeCell ref="E76:E79"/>
    <mergeCell ref="F79:G79"/>
    <mergeCell ref="A93:A95"/>
    <mergeCell ref="B93:B95"/>
    <mergeCell ref="C93:C95"/>
    <mergeCell ref="D93:D95"/>
    <mergeCell ref="E93:E95"/>
    <mergeCell ref="F95:G95"/>
    <mergeCell ref="A90:A92"/>
    <mergeCell ref="B90:B92"/>
    <mergeCell ref="C90:C92"/>
    <mergeCell ref="D90:D92"/>
    <mergeCell ref="E90:E92"/>
    <mergeCell ref="F92:G92"/>
    <mergeCell ref="A87:A89"/>
    <mergeCell ref="B87:B89"/>
    <mergeCell ref="C87:C89"/>
    <mergeCell ref="D87:D89"/>
    <mergeCell ref="E87:E89"/>
    <mergeCell ref="F89:G89"/>
    <mergeCell ref="C104:G104"/>
    <mergeCell ref="B105:G105"/>
    <mergeCell ref="A106:G106"/>
    <mergeCell ref="A102:A103"/>
    <mergeCell ref="B102:B103"/>
    <mergeCell ref="C102:C103"/>
    <mergeCell ref="D102:D103"/>
    <mergeCell ref="E102:E103"/>
    <mergeCell ref="F103:G103"/>
    <mergeCell ref="A100:A101"/>
    <mergeCell ref="B100:B101"/>
    <mergeCell ref="C100:C101"/>
    <mergeCell ref="D100:D101"/>
    <mergeCell ref="E100:E101"/>
    <mergeCell ref="F101:G101"/>
    <mergeCell ref="C96:G96"/>
    <mergeCell ref="C97:K97"/>
    <mergeCell ref="A98:A99"/>
    <mergeCell ref="B98:B99"/>
    <mergeCell ref="C98:C99"/>
    <mergeCell ref="D98:D99"/>
    <mergeCell ref="E98:E99"/>
    <mergeCell ref="F99:G99"/>
    <mergeCell ref="A120:A122"/>
    <mergeCell ref="B120:B122"/>
    <mergeCell ref="C120:C122"/>
    <mergeCell ref="D120:D122"/>
    <mergeCell ref="E120:E122"/>
    <mergeCell ref="F122:G122"/>
    <mergeCell ref="E114:E115"/>
    <mergeCell ref="F115:G115"/>
    <mergeCell ref="A116:A119"/>
    <mergeCell ref="B116:B119"/>
    <mergeCell ref="C116:C119"/>
    <mergeCell ref="D116:D119"/>
    <mergeCell ref="E116:E119"/>
    <mergeCell ref="F119:G119"/>
    <mergeCell ref="A108:K108"/>
    <mergeCell ref="B109:K109"/>
    <mergeCell ref="C110:K110"/>
    <mergeCell ref="A111:A113"/>
    <mergeCell ref="B111:B113"/>
    <mergeCell ref="C111:C113"/>
    <mergeCell ref="D111:D113"/>
    <mergeCell ref="E111:E113"/>
    <mergeCell ref="F113:G113"/>
    <mergeCell ref="A114:A115"/>
    <mergeCell ref="B114:B115"/>
    <mergeCell ref="C114:C115"/>
    <mergeCell ref="D114:D115"/>
    <mergeCell ref="A129:A131"/>
    <mergeCell ref="B129:B131"/>
    <mergeCell ref="C129:C131"/>
    <mergeCell ref="D129:D131"/>
    <mergeCell ref="E129:E131"/>
    <mergeCell ref="F131:G131"/>
    <mergeCell ref="A126:A128"/>
    <mergeCell ref="B126:B128"/>
    <mergeCell ref="C126:C128"/>
    <mergeCell ref="D126:D128"/>
    <mergeCell ref="E126:E128"/>
    <mergeCell ref="F128:G128"/>
    <mergeCell ref="A123:A125"/>
    <mergeCell ref="B123:B125"/>
    <mergeCell ref="C123:C125"/>
    <mergeCell ref="D123:D125"/>
    <mergeCell ref="E123:E125"/>
    <mergeCell ref="F125:G125"/>
    <mergeCell ref="A141:A144"/>
    <mergeCell ref="B141:B144"/>
    <mergeCell ref="C141:C144"/>
    <mergeCell ref="D141:D144"/>
    <mergeCell ref="E141:E144"/>
    <mergeCell ref="F144:G144"/>
    <mergeCell ref="C136:G136"/>
    <mergeCell ref="C137:K137"/>
    <mergeCell ref="A138:A140"/>
    <mergeCell ref="B138:B140"/>
    <mergeCell ref="C138:C140"/>
    <mergeCell ref="D138:D140"/>
    <mergeCell ref="E138:E140"/>
    <mergeCell ref="F140:G140"/>
    <mergeCell ref="A132:A135"/>
    <mergeCell ref="B132:B135"/>
    <mergeCell ref="C132:C135"/>
    <mergeCell ref="D132:D135"/>
    <mergeCell ref="E132:E135"/>
    <mergeCell ref="F135:G135"/>
    <mergeCell ref="A151:A154"/>
    <mergeCell ref="B151:B154"/>
    <mergeCell ref="C151:C154"/>
    <mergeCell ref="D151:D154"/>
    <mergeCell ref="E151:E154"/>
    <mergeCell ref="F154:G154"/>
    <mergeCell ref="A148:A150"/>
    <mergeCell ref="B148:B150"/>
    <mergeCell ref="C148:C150"/>
    <mergeCell ref="D148:D150"/>
    <mergeCell ref="E148:E150"/>
    <mergeCell ref="F150:G150"/>
    <mergeCell ref="A145:A147"/>
    <mergeCell ref="B145:B147"/>
    <mergeCell ref="C145:C147"/>
    <mergeCell ref="D145:D147"/>
    <mergeCell ref="E145:E147"/>
    <mergeCell ref="F147:G147"/>
    <mergeCell ref="A161:A163"/>
    <mergeCell ref="B161:B163"/>
    <mergeCell ref="C161:C163"/>
    <mergeCell ref="D161:D163"/>
    <mergeCell ref="E161:E163"/>
    <mergeCell ref="F163:G163"/>
    <mergeCell ref="A158:A160"/>
    <mergeCell ref="B158:B160"/>
    <mergeCell ref="C158:C160"/>
    <mergeCell ref="D158:D160"/>
    <mergeCell ref="E158:E160"/>
    <mergeCell ref="F160:G160"/>
    <mergeCell ref="A155:A157"/>
    <mergeCell ref="B155:B157"/>
    <mergeCell ref="C155:C157"/>
    <mergeCell ref="D155:D157"/>
    <mergeCell ref="E155:E157"/>
    <mergeCell ref="F157:G157"/>
    <mergeCell ref="A171:A173"/>
    <mergeCell ref="B171:B173"/>
    <mergeCell ref="C171:C173"/>
    <mergeCell ref="D171:D173"/>
    <mergeCell ref="E171:E173"/>
    <mergeCell ref="F173:G173"/>
    <mergeCell ref="A168:A170"/>
    <mergeCell ref="B168:B170"/>
    <mergeCell ref="C168:C170"/>
    <mergeCell ref="D168:D170"/>
    <mergeCell ref="E168:E170"/>
    <mergeCell ref="F170:G170"/>
    <mergeCell ref="A164:A167"/>
    <mergeCell ref="B164:B167"/>
    <mergeCell ref="C164:C167"/>
    <mergeCell ref="D164:D167"/>
    <mergeCell ref="E164:E167"/>
    <mergeCell ref="F167:G167"/>
    <mergeCell ref="A182:A185"/>
    <mergeCell ref="B182:B185"/>
    <mergeCell ref="C182:C185"/>
    <mergeCell ref="D182:D185"/>
    <mergeCell ref="E182:E185"/>
    <mergeCell ref="F185:G185"/>
    <mergeCell ref="A178:A181"/>
    <mergeCell ref="B178:B181"/>
    <mergeCell ref="C178:C181"/>
    <mergeCell ref="D178:D181"/>
    <mergeCell ref="E178:E181"/>
    <mergeCell ref="F181:G181"/>
    <mergeCell ref="A174:A177"/>
    <mergeCell ref="B174:B177"/>
    <mergeCell ref="C174:C177"/>
    <mergeCell ref="D174:D177"/>
    <mergeCell ref="E174:E177"/>
    <mergeCell ref="F177:G177"/>
    <mergeCell ref="A194:A195"/>
    <mergeCell ref="B194:B195"/>
    <mergeCell ref="C194:C195"/>
    <mergeCell ref="E194:E195"/>
    <mergeCell ref="F195:G195"/>
    <mergeCell ref="A196:A198"/>
    <mergeCell ref="B196:B198"/>
    <mergeCell ref="C196:C198"/>
    <mergeCell ref="D196:D198"/>
    <mergeCell ref="E196:E198"/>
    <mergeCell ref="A190:A193"/>
    <mergeCell ref="B190:B193"/>
    <mergeCell ref="C190:C193"/>
    <mergeCell ref="D190:D193"/>
    <mergeCell ref="E190:E193"/>
    <mergeCell ref="F193:G193"/>
    <mergeCell ref="A186:A189"/>
    <mergeCell ref="B186:B189"/>
    <mergeCell ref="C186:C189"/>
    <mergeCell ref="D186:D189"/>
    <mergeCell ref="E186:E189"/>
    <mergeCell ref="F189:G189"/>
    <mergeCell ref="C208:G208"/>
    <mergeCell ref="B209:G209"/>
    <mergeCell ref="A210:G210"/>
    <mergeCell ref="A211:K211"/>
    <mergeCell ref="A212:K212"/>
    <mergeCell ref="F205:G205"/>
    <mergeCell ref="A206:A207"/>
    <mergeCell ref="B206:B207"/>
    <mergeCell ref="C206:C207"/>
    <mergeCell ref="D206:D207"/>
    <mergeCell ref="E206:E207"/>
    <mergeCell ref="F207:G207"/>
    <mergeCell ref="F198:G198"/>
    <mergeCell ref="C199:G199"/>
    <mergeCell ref="B200:G200"/>
    <mergeCell ref="B201:K201"/>
    <mergeCell ref="C202:K202"/>
    <mergeCell ref="A203:A205"/>
    <mergeCell ref="B203:B205"/>
    <mergeCell ref="C203:C205"/>
    <mergeCell ref="D203:D205"/>
    <mergeCell ref="E203:E205"/>
    <mergeCell ref="A222:A225"/>
    <mergeCell ref="B222:B225"/>
    <mergeCell ref="C222:C225"/>
    <mergeCell ref="D222:D225"/>
    <mergeCell ref="E222:E225"/>
    <mergeCell ref="F225:G225"/>
    <mergeCell ref="A219:A221"/>
    <mergeCell ref="B219:B221"/>
    <mergeCell ref="C219:C221"/>
    <mergeCell ref="D219:D221"/>
    <mergeCell ref="E219:E221"/>
    <mergeCell ref="F221:G221"/>
    <mergeCell ref="C214:K214"/>
    <mergeCell ref="A215:A218"/>
    <mergeCell ref="B215:B218"/>
    <mergeCell ref="C215:C218"/>
    <mergeCell ref="D215:D218"/>
    <mergeCell ref="E215:E218"/>
    <mergeCell ref="F218:G218"/>
    <mergeCell ref="A235:A237"/>
    <mergeCell ref="B235:B237"/>
    <mergeCell ref="C235:C237"/>
    <mergeCell ref="D235:D237"/>
    <mergeCell ref="E235:E237"/>
    <mergeCell ref="F237:G237"/>
    <mergeCell ref="A232:A234"/>
    <mergeCell ref="B232:B234"/>
    <mergeCell ref="C232:C234"/>
    <mergeCell ref="D232:D234"/>
    <mergeCell ref="E232:E234"/>
    <mergeCell ref="F234:G234"/>
    <mergeCell ref="A226:A231"/>
    <mergeCell ref="B226:B231"/>
    <mergeCell ref="C226:C231"/>
    <mergeCell ref="D226:D231"/>
    <mergeCell ref="E226:E231"/>
    <mergeCell ref="F231:G231"/>
    <mergeCell ref="A247:A250"/>
    <mergeCell ref="B247:B250"/>
    <mergeCell ref="C247:C250"/>
    <mergeCell ref="D247:D250"/>
    <mergeCell ref="E247:E250"/>
    <mergeCell ref="F250:G250"/>
    <mergeCell ref="A241:A246"/>
    <mergeCell ref="B241:B246"/>
    <mergeCell ref="C241:C246"/>
    <mergeCell ref="D241:D246"/>
    <mergeCell ref="E241:E246"/>
    <mergeCell ref="F246:G246"/>
    <mergeCell ref="A238:A240"/>
    <mergeCell ref="B238:B240"/>
    <mergeCell ref="C238:C240"/>
    <mergeCell ref="D238:D240"/>
    <mergeCell ref="E238:E240"/>
    <mergeCell ref="F240:G240"/>
    <mergeCell ref="A256:A258"/>
    <mergeCell ref="B256:B258"/>
    <mergeCell ref="C256:C258"/>
    <mergeCell ref="D256:D258"/>
    <mergeCell ref="E256:E258"/>
    <mergeCell ref="F258:G258"/>
    <mergeCell ref="A253:A255"/>
    <mergeCell ref="B253:B255"/>
    <mergeCell ref="C253:C255"/>
    <mergeCell ref="D253:D255"/>
    <mergeCell ref="E253:E255"/>
    <mergeCell ref="F255:G255"/>
    <mergeCell ref="A251:A252"/>
    <mergeCell ref="B251:B252"/>
    <mergeCell ref="C251:C252"/>
    <mergeCell ref="D251:D252"/>
    <mergeCell ref="E251:E252"/>
    <mergeCell ref="F252:G252"/>
    <mergeCell ref="A268:A269"/>
    <mergeCell ref="B268:B269"/>
    <mergeCell ref="C268:C269"/>
    <mergeCell ref="D268:D269"/>
    <mergeCell ref="E268:E269"/>
    <mergeCell ref="F269:G269"/>
    <mergeCell ref="A264:A267"/>
    <mergeCell ref="B264:B267"/>
    <mergeCell ref="C264:C267"/>
    <mergeCell ref="D264:D267"/>
    <mergeCell ref="E264:E267"/>
    <mergeCell ref="F267:G267"/>
    <mergeCell ref="C259:G259"/>
    <mergeCell ref="C260:K260"/>
    <mergeCell ref="A261:A263"/>
    <mergeCell ref="B261:B263"/>
    <mergeCell ref="C261:C263"/>
    <mergeCell ref="D261:D263"/>
    <mergeCell ref="E261:E263"/>
    <mergeCell ref="F263:G263"/>
    <mergeCell ref="A275:A276"/>
    <mergeCell ref="B275:B276"/>
    <mergeCell ref="C275:C276"/>
    <mergeCell ref="D275:D276"/>
    <mergeCell ref="E275:E276"/>
    <mergeCell ref="F276:G276"/>
    <mergeCell ref="A272:A274"/>
    <mergeCell ref="B272:B274"/>
    <mergeCell ref="C272:C274"/>
    <mergeCell ref="D272:D274"/>
    <mergeCell ref="E272:E274"/>
    <mergeCell ref="F274:G274"/>
    <mergeCell ref="A270:A271"/>
    <mergeCell ref="B270:B271"/>
    <mergeCell ref="C270:C271"/>
    <mergeCell ref="D270:D271"/>
    <mergeCell ref="E270:E271"/>
    <mergeCell ref="F271:G271"/>
    <mergeCell ref="A286:A288"/>
    <mergeCell ref="B286:B288"/>
    <mergeCell ref="C286:C288"/>
    <mergeCell ref="D286:D288"/>
    <mergeCell ref="E286:E288"/>
    <mergeCell ref="F288:G288"/>
    <mergeCell ref="C281:G281"/>
    <mergeCell ref="C282:K282"/>
    <mergeCell ref="A283:A285"/>
    <mergeCell ref="B283:B285"/>
    <mergeCell ref="C283:C285"/>
    <mergeCell ref="D283:D285"/>
    <mergeCell ref="E283:E285"/>
    <mergeCell ref="F285:G285"/>
    <mergeCell ref="A277:A280"/>
    <mergeCell ref="B277:B280"/>
    <mergeCell ref="C277:C280"/>
    <mergeCell ref="D277:D280"/>
    <mergeCell ref="E277:E280"/>
    <mergeCell ref="F280:G280"/>
    <mergeCell ref="A300:A301"/>
    <mergeCell ref="B300:B301"/>
    <mergeCell ref="C300:C301"/>
    <mergeCell ref="D300:D301"/>
    <mergeCell ref="E300:E301"/>
    <mergeCell ref="F301:G301"/>
    <mergeCell ref="C292:G292"/>
    <mergeCell ref="B293:G293"/>
    <mergeCell ref="B294:K294"/>
    <mergeCell ref="C295:K295"/>
    <mergeCell ref="A296:A299"/>
    <mergeCell ref="B296:B299"/>
    <mergeCell ref="C296:C299"/>
    <mergeCell ref="D296:D299"/>
    <mergeCell ref="E296:E299"/>
    <mergeCell ref="F299:G299"/>
    <mergeCell ref="A289:A291"/>
    <mergeCell ref="B289:B291"/>
    <mergeCell ref="C289:C291"/>
    <mergeCell ref="D289:D291"/>
    <mergeCell ref="E289:E291"/>
    <mergeCell ref="F291:G291"/>
    <mergeCell ref="A312:A313"/>
    <mergeCell ref="B312:B313"/>
    <mergeCell ref="C312:C313"/>
    <mergeCell ref="D312:D313"/>
    <mergeCell ref="E312:E313"/>
    <mergeCell ref="F313:G313"/>
    <mergeCell ref="C308:G308"/>
    <mergeCell ref="C309:K309"/>
    <mergeCell ref="A310:A311"/>
    <mergeCell ref="B310:B311"/>
    <mergeCell ref="C310:C311"/>
    <mergeCell ref="D310:D311"/>
    <mergeCell ref="E310:E311"/>
    <mergeCell ref="F311:G311"/>
    <mergeCell ref="C302:C304"/>
    <mergeCell ref="D302:D304"/>
    <mergeCell ref="E302:E304"/>
    <mergeCell ref="F304:G304"/>
    <mergeCell ref="A305:A307"/>
    <mergeCell ref="B305:B307"/>
    <mergeCell ref="C305:C307"/>
    <mergeCell ref="D305:D307"/>
    <mergeCell ref="E305:E307"/>
    <mergeCell ref="F307:G307"/>
    <mergeCell ref="C318:G318"/>
    <mergeCell ref="B319:G319"/>
    <mergeCell ref="B320:K320"/>
    <mergeCell ref="C321:K321"/>
    <mergeCell ref="A322:A325"/>
    <mergeCell ref="B322:B325"/>
    <mergeCell ref="C322:C325"/>
    <mergeCell ref="D322:D325"/>
    <mergeCell ref="E322:E325"/>
    <mergeCell ref="F325:G325"/>
    <mergeCell ref="A316:A317"/>
    <mergeCell ref="B316:B317"/>
    <mergeCell ref="C316:C317"/>
    <mergeCell ref="D316:D317"/>
    <mergeCell ref="E316:E317"/>
    <mergeCell ref="F317:G317"/>
    <mergeCell ref="A314:A315"/>
    <mergeCell ref="B314:B315"/>
    <mergeCell ref="C314:C315"/>
    <mergeCell ref="D314:D315"/>
    <mergeCell ref="E314:E315"/>
    <mergeCell ref="F315:G315"/>
    <mergeCell ref="A333:A334"/>
    <mergeCell ref="B333:B334"/>
    <mergeCell ref="C333:C334"/>
    <mergeCell ref="D333:D334"/>
    <mergeCell ref="E333:E334"/>
    <mergeCell ref="F334:G334"/>
    <mergeCell ref="A330:A332"/>
    <mergeCell ref="B330:B332"/>
    <mergeCell ref="C330:C332"/>
    <mergeCell ref="D330:D332"/>
    <mergeCell ref="E330:E332"/>
    <mergeCell ref="F332:G332"/>
    <mergeCell ref="A326:A329"/>
    <mergeCell ref="B326:B329"/>
    <mergeCell ref="C326:C329"/>
    <mergeCell ref="D326:D329"/>
    <mergeCell ref="E326:E329"/>
    <mergeCell ref="F329:G329"/>
    <mergeCell ref="A339:A340"/>
    <mergeCell ref="B339:B340"/>
    <mergeCell ref="C339:C340"/>
    <mergeCell ref="D339:D340"/>
    <mergeCell ref="E339:E340"/>
    <mergeCell ref="F340:G340"/>
    <mergeCell ref="A337:A338"/>
    <mergeCell ref="B337:B338"/>
    <mergeCell ref="C337:C338"/>
    <mergeCell ref="D337:D338"/>
    <mergeCell ref="E337:E338"/>
    <mergeCell ref="F338:G338"/>
    <mergeCell ref="A335:A336"/>
    <mergeCell ref="B335:B336"/>
    <mergeCell ref="C335:C336"/>
    <mergeCell ref="D335:D336"/>
    <mergeCell ref="E335:E336"/>
    <mergeCell ref="F336:G336"/>
    <mergeCell ref="A348:A349"/>
    <mergeCell ref="B348:B349"/>
    <mergeCell ref="C348:C349"/>
    <mergeCell ref="D348:D349"/>
    <mergeCell ref="E348:E349"/>
    <mergeCell ref="F349:G349"/>
    <mergeCell ref="A345:A347"/>
    <mergeCell ref="B345:B347"/>
    <mergeCell ref="C345:C347"/>
    <mergeCell ref="D345:D347"/>
    <mergeCell ref="E345:E347"/>
    <mergeCell ref="F347:G347"/>
    <mergeCell ref="C341:G341"/>
    <mergeCell ref="C342:K342"/>
    <mergeCell ref="A343:A344"/>
    <mergeCell ref="B343:B344"/>
    <mergeCell ref="C343:C344"/>
    <mergeCell ref="D343:D344"/>
    <mergeCell ref="E343:E344"/>
    <mergeCell ref="F344:G344"/>
    <mergeCell ref="C358:G358"/>
    <mergeCell ref="C359:K359"/>
    <mergeCell ref="A360:A361"/>
    <mergeCell ref="B360:B361"/>
    <mergeCell ref="C360:C361"/>
    <mergeCell ref="D360:D361"/>
    <mergeCell ref="E360:E361"/>
    <mergeCell ref="F361:G361"/>
    <mergeCell ref="A354:A357"/>
    <mergeCell ref="B354:B357"/>
    <mergeCell ref="C354:C357"/>
    <mergeCell ref="D354:D357"/>
    <mergeCell ref="E354:E357"/>
    <mergeCell ref="F357:G357"/>
    <mergeCell ref="A350:A353"/>
    <mergeCell ref="B350:B353"/>
    <mergeCell ref="C350:C353"/>
    <mergeCell ref="D350:D353"/>
    <mergeCell ref="E350:E353"/>
    <mergeCell ref="F353:G353"/>
    <mergeCell ref="A367:A369"/>
    <mergeCell ref="B367:B369"/>
    <mergeCell ref="C367:C369"/>
    <mergeCell ref="D367:D369"/>
    <mergeCell ref="E367:E369"/>
    <mergeCell ref="F369:G369"/>
    <mergeCell ref="A364:A366"/>
    <mergeCell ref="B364:B366"/>
    <mergeCell ref="C364:C366"/>
    <mergeCell ref="D364:D366"/>
    <mergeCell ref="E364:E366"/>
    <mergeCell ref="F366:G366"/>
    <mergeCell ref="A362:A363"/>
    <mergeCell ref="B362:B363"/>
    <mergeCell ref="C362:C363"/>
    <mergeCell ref="D362:D363"/>
    <mergeCell ref="E362:E363"/>
    <mergeCell ref="F363:G363"/>
    <mergeCell ref="A376:A378"/>
    <mergeCell ref="B376:B378"/>
    <mergeCell ref="C376:C378"/>
    <mergeCell ref="D376:D378"/>
    <mergeCell ref="E376:E378"/>
    <mergeCell ref="F378:G378"/>
    <mergeCell ref="A373:A375"/>
    <mergeCell ref="B373:B375"/>
    <mergeCell ref="C373:C375"/>
    <mergeCell ref="D373:D375"/>
    <mergeCell ref="E373:E375"/>
    <mergeCell ref="F375:G375"/>
    <mergeCell ref="A370:A372"/>
    <mergeCell ref="B370:B372"/>
    <mergeCell ref="C370:C372"/>
    <mergeCell ref="D370:D372"/>
    <mergeCell ref="E370:E372"/>
    <mergeCell ref="F372:G372"/>
    <mergeCell ref="A384:A385"/>
    <mergeCell ref="B384:B385"/>
    <mergeCell ref="C384:C385"/>
    <mergeCell ref="D384:D385"/>
    <mergeCell ref="E384:E385"/>
    <mergeCell ref="F385:G385"/>
    <mergeCell ref="A381:A383"/>
    <mergeCell ref="B381:B383"/>
    <mergeCell ref="C381:C383"/>
    <mergeCell ref="D381:D383"/>
    <mergeCell ref="E381:E383"/>
    <mergeCell ref="F383:G383"/>
    <mergeCell ref="A379:A380"/>
    <mergeCell ref="B379:B380"/>
    <mergeCell ref="C379:C380"/>
    <mergeCell ref="D379:D380"/>
    <mergeCell ref="E379:E380"/>
    <mergeCell ref="F380:G380"/>
    <mergeCell ref="A390:A391"/>
    <mergeCell ref="B390:B391"/>
    <mergeCell ref="C390:C391"/>
    <mergeCell ref="D390:D391"/>
    <mergeCell ref="E390:E391"/>
    <mergeCell ref="F391:G391"/>
    <mergeCell ref="A388:A389"/>
    <mergeCell ref="B388:B389"/>
    <mergeCell ref="C388:C389"/>
    <mergeCell ref="D388:D389"/>
    <mergeCell ref="E388:E389"/>
    <mergeCell ref="F389:G389"/>
    <mergeCell ref="A386:A387"/>
    <mergeCell ref="B386:B387"/>
    <mergeCell ref="C386:C387"/>
    <mergeCell ref="D386:D387"/>
    <mergeCell ref="E386:E387"/>
    <mergeCell ref="F387:G387"/>
    <mergeCell ref="A398:A400"/>
    <mergeCell ref="B398:B400"/>
    <mergeCell ref="C398:C400"/>
    <mergeCell ref="D398:D400"/>
    <mergeCell ref="E398:E400"/>
    <mergeCell ref="F400:G400"/>
    <mergeCell ref="A395:A397"/>
    <mergeCell ref="B395:B397"/>
    <mergeCell ref="C395:C397"/>
    <mergeCell ref="D395:D397"/>
    <mergeCell ref="E395:E397"/>
    <mergeCell ref="F397:G397"/>
    <mergeCell ref="A392:A394"/>
    <mergeCell ref="B392:B394"/>
    <mergeCell ref="C392:C394"/>
    <mergeCell ref="D392:D394"/>
    <mergeCell ref="E392:E394"/>
    <mergeCell ref="F394:G394"/>
    <mergeCell ref="A407:A409"/>
    <mergeCell ref="B407:B409"/>
    <mergeCell ref="C407:C409"/>
    <mergeCell ref="D407:D409"/>
    <mergeCell ref="E407:E409"/>
    <mergeCell ref="F409:G409"/>
    <mergeCell ref="A404:A406"/>
    <mergeCell ref="B404:B406"/>
    <mergeCell ref="C404:C406"/>
    <mergeCell ref="D404:D406"/>
    <mergeCell ref="E404:E406"/>
    <mergeCell ref="F406:G406"/>
    <mergeCell ref="A401:A403"/>
    <mergeCell ref="B401:B403"/>
    <mergeCell ref="C401:C403"/>
    <mergeCell ref="D401:D403"/>
    <mergeCell ref="E401:E403"/>
    <mergeCell ref="F403:G403"/>
    <mergeCell ref="A414:A415"/>
    <mergeCell ref="B414:B415"/>
    <mergeCell ref="C414:C415"/>
    <mergeCell ref="D414:D415"/>
    <mergeCell ref="E414:E415"/>
    <mergeCell ref="F415:G415"/>
    <mergeCell ref="A412:A413"/>
    <mergeCell ref="B412:B413"/>
    <mergeCell ref="C412:C413"/>
    <mergeCell ref="D412:D413"/>
    <mergeCell ref="E412:E413"/>
    <mergeCell ref="F413:G413"/>
    <mergeCell ref="A410:A411"/>
    <mergeCell ref="B410:B411"/>
    <mergeCell ref="C410:C411"/>
    <mergeCell ref="D410:D411"/>
    <mergeCell ref="E410:E411"/>
    <mergeCell ref="F411:G411"/>
    <mergeCell ref="E433:E435"/>
    <mergeCell ref="F435:G435"/>
    <mergeCell ref="A429:A430"/>
    <mergeCell ref="B429:B430"/>
    <mergeCell ref="C429:C430"/>
    <mergeCell ref="D429:D430"/>
    <mergeCell ref="A426:A428"/>
    <mergeCell ref="B426:B428"/>
    <mergeCell ref="C426:C428"/>
    <mergeCell ref="D426:D428"/>
    <mergeCell ref="E423:E425"/>
    <mergeCell ref="F425:G425"/>
    <mergeCell ref="E426:E428"/>
    <mergeCell ref="F428:G428"/>
    <mergeCell ref="C416:G416"/>
    <mergeCell ref="B417:G417"/>
    <mergeCell ref="A418:G418"/>
    <mergeCell ref="A419:K419"/>
    <mergeCell ref="A420:K420"/>
    <mergeCell ref="C422:K422"/>
    <mergeCell ref="A423:A425"/>
    <mergeCell ref="B423:B425"/>
    <mergeCell ref="C423:C425"/>
    <mergeCell ref="D423:D425"/>
    <mergeCell ref="E429:E430"/>
    <mergeCell ref="F430:G430"/>
    <mergeCell ref="A431:A432"/>
    <mergeCell ref="B431:B432"/>
    <mergeCell ref="C431:C432"/>
    <mergeCell ref="D431:D432"/>
    <mergeCell ref="E431:E432"/>
    <mergeCell ref="F432:G432"/>
    <mergeCell ref="A463:A465"/>
    <mergeCell ref="B463:B465"/>
    <mergeCell ref="C463:C465"/>
    <mergeCell ref="D463:D465"/>
    <mergeCell ref="E463:E465"/>
    <mergeCell ref="F465:G465"/>
    <mergeCell ref="E456:E458"/>
    <mergeCell ref="F458:G458"/>
    <mergeCell ref="A451:A452"/>
    <mergeCell ref="B451:B452"/>
    <mergeCell ref="C451:C452"/>
    <mergeCell ref="D451:D452"/>
    <mergeCell ref="A449:A450"/>
    <mergeCell ref="B449:B450"/>
    <mergeCell ref="C449:C450"/>
    <mergeCell ref="D449:D450"/>
    <mergeCell ref="E449:E450"/>
    <mergeCell ref="F450:G450"/>
    <mergeCell ref="A459:A460"/>
    <mergeCell ref="B459:B460"/>
    <mergeCell ref="C459:C460"/>
    <mergeCell ref="D459:D460"/>
    <mergeCell ref="A456:A458"/>
    <mergeCell ref="B456:B458"/>
    <mergeCell ref="C456:C458"/>
    <mergeCell ref="D456:D458"/>
    <mergeCell ref="E453:E455"/>
    <mergeCell ref="E451:E452"/>
    <mergeCell ref="F452:G452"/>
    <mergeCell ref="A453:A455"/>
    <mergeCell ref="B453:B455"/>
    <mergeCell ref="C453:C455"/>
    <mergeCell ref="C473:G473"/>
    <mergeCell ref="C474:K474"/>
    <mergeCell ref="A466:A469"/>
    <mergeCell ref="B466:B469"/>
    <mergeCell ref="C466:C469"/>
    <mergeCell ref="D466:D469"/>
    <mergeCell ref="E485:E487"/>
    <mergeCell ref="F487:G487"/>
    <mergeCell ref="A488:A489"/>
    <mergeCell ref="B488:B489"/>
    <mergeCell ref="C488:C489"/>
    <mergeCell ref="D488:D489"/>
    <mergeCell ref="E488:E489"/>
    <mergeCell ref="F489:G489"/>
    <mergeCell ref="E475:E477"/>
    <mergeCell ref="F477:G477"/>
    <mergeCell ref="A478:A481"/>
    <mergeCell ref="B478:B481"/>
    <mergeCell ref="C478:C481"/>
    <mergeCell ref="F495:G495"/>
    <mergeCell ref="D482:D484"/>
    <mergeCell ref="E482:E484"/>
    <mergeCell ref="F484:G484"/>
    <mergeCell ref="A475:A477"/>
    <mergeCell ref="B475:B477"/>
    <mergeCell ref="C475:C477"/>
    <mergeCell ref="D475:D477"/>
    <mergeCell ref="D478:D481"/>
    <mergeCell ref="E478:E481"/>
    <mergeCell ref="F481:G481"/>
    <mergeCell ref="F491:G491"/>
    <mergeCell ref="A485:A487"/>
    <mergeCell ref="B485:B487"/>
    <mergeCell ref="C485:C487"/>
    <mergeCell ref="D485:D487"/>
    <mergeCell ref="A482:A484"/>
    <mergeCell ref="B482:B484"/>
    <mergeCell ref="C482:C484"/>
    <mergeCell ref="A490:A491"/>
    <mergeCell ref="B490:B491"/>
    <mergeCell ref="C490:C491"/>
    <mergeCell ref="D490:D491"/>
    <mergeCell ref="E490:E491"/>
    <mergeCell ref="A492:A493"/>
    <mergeCell ref="B492:B493"/>
    <mergeCell ref="C492:C493"/>
    <mergeCell ref="D492:D493"/>
    <mergeCell ref="E492:E493"/>
    <mergeCell ref="F493:G493"/>
    <mergeCell ref="A494:A495"/>
    <mergeCell ref="B494:B495"/>
    <mergeCell ref="D453:D455"/>
    <mergeCell ref="E443:E445"/>
    <mergeCell ref="F445:G445"/>
    <mergeCell ref="A446:A448"/>
    <mergeCell ref="B446:B448"/>
    <mergeCell ref="C446:C448"/>
    <mergeCell ref="D446:D448"/>
    <mergeCell ref="E446:E448"/>
    <mergeCell ref="F448:G448"/>
    <mergeCell ref="E436:E438"/>
    <mergeCell ref="F438:G438"/>
    <mergeCell ref="A439:A440"/>
    <mergeCell ref="B439:B440"/>
    <mergeCell ref="C439:C440"/>
    <mergeCell ref="D439:D440"/>
    <mergeCell ref="E439:E440"/>
    <mergeCell ref="F440:G440"/>
    <mergeCell ref="F455:G455"/>
    <mergeCell ref="A443:A445"/>
    <mergeCell ref="B443:B445"/>
    <mergeCell ref="C443:C445"/>
    <mergeCell ref="D443:D445"/>
    <mergeCell ref="C441:G441"/>
    <mergeCell ref="C442:K442"/>
    <mergeCell ref="A436:A438"/>
    <mergeCell ref="B436:B438"/>
    <mergeCell ref="C436:C438"/>
    <mergeCell ref="D436:D438"/>
    <mergeCell ref="E502:E505"/>
    <mergeCell ref="F505:G505"/>
    <mergeCell ref="A498:A499"/>
    <mergeCell ref="B498:B499"/>
    <mergeCell ref="C498:C499"/>
    <mergeCell ref="D498:D499"/>
    <mergeCell ref="A496:A497"/>
    <mergeCell ref="B496:B497"/>
    <mergeCell ref="C496:C497"/>
    <mergeCell ref="D496:D497"/>
    <mergeCell ref="E496:E497"/>
    <mergeCell ref="F497:G497"/>
    <mergeCell ref="A433:A435"/>
    <mergeCell ref="B433:B435"/>
    <mergeCell ref="C433:C435"/>
    <mergeCell ref="D433:D435"/>
    <mergeCell ref="E466:E469"/>
    <mergeCell ref="F469:G469"/>
    <mergeCell ref="A470:A472"/>
    <mergeCell ref="B470:B472"/>
    <mergeCell ref="C470:C472"/>
    <mergeCell ref="D470:D472"/>
    <mergeCell ref="E470:E472"/>
    <mergeCell ref="F472:G472"/>
    <mergeCell ref="E459:E460"/>
    <mergeCell ref="F460:G460"/>
    <mergeCell ref="A461:A462"/>
    <mergeCell ref="B461:B462"/>
    <mergeCell ref="C461:C462"/>
    <mergeCell ref="D461:D462"/>
    <mergeCell ref="E461:E462"/>
    <mergeCell ref="F462:G462"/>
    <mergeCell ref="A517:A521"/>
    <mergeCell ref="B517:B521"/>
    <mergeCell ref="C517:C521"/>
    <mergeCell ref="D517:D521"/>
    <mergeCell ref="E517:E521"/>
    <mergeCell ref="F521:G521"/>
    <mergeCell ref="C494:C495"/>
    <mergeCell ref="D494:D495"/>
    <mergeCell ref="E494:E495"/>
    <mergeCell ref="B511:G511"/>
    <mergeCell ref="A512:G512"/>
    <mergeCell ref="A514:K514"/>
    <mergeCell ref="B515:K515"/>
    <mergeCell ref="A506:A509"/>
    <mergeCell ref="B506:B509"/>
    <mergeCell ref="C506:C509"/>
    <mergeCell ref="D506:D509"/>
    <mergeCell ref="E506:E509"/>
    <mergeCell ref="F509:G509"/>
    <mergeCell ref="E498:E499"/>
    <mergeCell ref="F499:G499"/>
    <mergeCell ref="A500:A501"/>
    <mergeCell ref="B500:B501"/>
    <mergeCell ref="C500:C501"/>
    <mergeCell ref="D500:D501"/>
    <mergeCell ref="E500:E501"/>
    <mergeCell ref="F501:G501"/>
    <mergeCell ref="C510:G510"/>
    <mergeCell ref="A502:A505"/>
    <mergeCell ref="B502:B505"/>
    <mergeCell ref="C502:C505"/>
    <mergeCell ref="D502:D505"/>
    <mergeCell ref="A528:A530"/>
    <mergeCell ref="B528:B530"/>
    <mergeCell ref="C528:C530"/>
    <mergeCell ref="D528:D530"/>
    <mergeCell ref="E528:E530"/>
    <mergeCell ref="F530:G530"/>
    <mergeCell ref="A525:A527"/>
    <mergeCell ref="B525:B527"/>
    <mergeCell ref="C525:C527"/>
    <mergeCell ref="D525:D527"/>
    <mergeCell ref="E525:E527"/>
    <mergeCell ref="F527:G527"/>
    <mergeCell ref="A522:A524"/>
    <mergeCell ref="B522:B524"/>
    <mergeCell ref="C522:C524"/>
    <mergeCell ref="D522:D524"/>
    <mergeCell ref="E522:E524"/>
    <mergeCell ref="F524:G524"/>
    <mergeCell ref="A539:A541"/>
    <mergeCell ref="B539:B541"/>
    <mergeCell ref="C539:C541"/>
    <mergeCell ref="D539:D541"/>
    <mergeCell ref="E539:E541"/>
    <mergeCell ref="F541:G541"/>
    <mergeCell ref="A536:A538"/>
    <mergeCell ref="B536:B538"/>
    <mergeCell ref="C536:C538"/>
    <mergeCell ref="D536:D538"/>
    <mergeCell ref="E536:E538"/>
    <mergeCell ref="F538:G538"/>
    <mergeCell ref="A531:A535"/>
    <mergeCell ref="B531:B535"/>
    <mergeCell ref="C531:C535"/>
    <mergeCell ref="D531:D535"/>
    <mergeCell ref="E531:E535"/>
    <mergeCell ref="F535:G535"/>
    <mergeCell ref="A548:A550"/>
    <mergeCell ref="B548:B550"/>
    <mergeCell ref="C548:C550"/>
    <mergeCell ref="D548:D550"/>
    <mergeCell ref="E548:E550"/>
    <mergeCell ref="F550:G550"/>
    <mergeCell ref="A545:A547"/>
    <mergeCell ref="B545:B547"/>
    <mergeCell ref="C545:C547"/>
    <mergeCell ref="D545:D547"/>
    <mergeCell ref="E545:E547"/>
    <mergeCell ref="F547:G547"/>
    <mergeCell ref="A542:A544"/>
    <mergeCell ref="B542:B544"/>
    <mergeCell ref="C542:C544"/>
    <mergeCell ref="D542:D544"/>
    <mergeCell ref="E542:E544"/>
    <mergeCell ref="F544:G544"/>
    <mergeCell ref="A558:A560"/>
    <mergeCell ref="B558:B560"/>
    <mergeCell ref="C558:C560"/>
    <mergeCell ref="D558:D560"/>
    <mergeCell ref="E558:E560"/>
    <mergeCell ref="F560:G560"/>
    <mergeCell ref="A554:A556"/>
    <mergeCell ref="B554:B556"/>
    <mergeCell ref="C554:C556"/>
    <mergeCell ref="D554:D556"/>
    <mergeCell ref="E554:E556"/>
    <mergeCell ref="F556:G556"/>
    <mergeCell ref="A551:A553"/>
    <mergeCell ref="B551:B553"/>
    <mergeCell ref="C551:C553"/>
    <mergeCell ref="D551:D553"/>
    <mergeCell ref="E551:E553"/>
    <mergeCell ref="F553:G553"/>
    <mergeCell ref="A571:A577"/>
    <mergeCell ref="B571:B577"/>
    <mergeCell ref="C571:C577"/>
    <mergeCell ref="D571:D577"/>
    <mergeCell ref="E571:E577"/>
    <mergeCell ref="F577:G577"/>
    <mergeCell ref="C564:G564"/>
    <mergeCell ref="A566:A570"/>
    <mergeCell ref="B566:B570"/>
    <mergeCell ref="C566:C570"/>
    <mergeCell ref="D566:D570"/>
    <mergeCell ref="E566:E570"/>
    <mergeCell ref="F570:G570"/>
    <mergeCell ref="A561:A563"/>
    <mergeCell ref="B561:B563"/>
    <mergeCell ref="C561:C563"/>
    <mergeCell ref="D561:D563"/>
    <mergeCell ref="E561:E563"/>
    <mergeCell ref="F563:G563"/>
    <mergeCell ref="A588:A591"/>
    <mergeCell ref="B588:B591"/>
    <mergeCell ref="C588:C591"/>
    <mergeCell ref="D588:D591"/>
    <mergeCell ref="E588:E591"/>
    <mergeCell ref="F591:G591"/>
    <mergeCell ref="A582:A587"/>
    <mergeCell ref="B582:B587"/>
    <mergeCell ref="C582:C587"/>
    <mergeCell ref="D582:D587"/>
    <mergeCell ref="E582:E587"/>
    <mergeCell ref="F587:G587"/>
    <mergeCell ref="A578:A581"/>
    <mergeCell ref="B578:B581"/>
    <mergeCell ref="C578:C581"/>
    <mergeCell ref="D578:D581"/>
    <mergeCell ref="E578:E581"/>
    <mergeCell ref="F581:G581"/>
    <mergeCell ref="A599:A602"/>
    <mergeCell ref="B599:B602"/>
    <mergeCell ref="C599:C602"/>
    <mergeCell ref="D599:D602"/>
    <mergeCell ref="E599:E602"/>
    <mergeCell ref="F602:G602"/>
    <mergeCell ref="A596:A598"/>
    <mergeCell ref="B596:B598"/>
    <mergeCell ref="C596:C598"/>
    <mergeCell ref="D596:D598"/>
    <mergeCell ref="E596:E598"/>
    <mergeCell ref="F598:G598"/>
    <mergeCell ref="A592:A595"/>
    <mergeCell ref="B592:B595"/>
    <mergeCell ref="C592:C595"/>
    <mergeCell ref="D592:D595"/>
    <mergeCell ref="E592:E595"/>
    <mergeCell ref="F595:G595"/>
    <mergeCell ref="A608:A609"/>
    <mergeCell ref="B608:B609"/>
    <mergeCell ref="C608:C609"/>
    <mergeCell ref="D608:D609"/>
    <mergeCell ref="E608:E609"/>
    <mergeCell ref="F609:G609"/>
    <mergeCell ref="A606:A607"/>
    <mergeCell ref="B606:B607"/>
    <mergeCell ref="C606:C607"/>
    <mergeCell ref="D606:D607"/>
    <mergeCell ref="E606:E607"/>
    <mergeCell ref="F607:G607"/>
    <mergeCell ref="A603:A605"/>
    <mergeCell ref="B603:B605"/>
    <mergeCell ref="C603:C605"/>
    <mergeCell ref="D603:D605"/>
    <mergeCell ref="E603:E605"/>
    <mergeCell ref="F605:G605"/>
    <mergeCell ref="A615:A617"/>
    <mergeCell ref="B615:B617"/>
    <mergeCell ref="C615:C617"/>
    <mergeCell ref="D615:D617"/>
    <mergeCell ref="E615:E617"/>
    <mergeCell ref="F617:G617"/>
    <mergeCell ref="A612:A614"/>
    <mergeCell ref="B612:B614"/>
    <mergeCell ref="C612:C614"/>
    <mergeCell ref="D612:D614"/>
    <mergeCell ref="E612:E614"/>
    <mergeCell ref="F614:G614"/>
    <mergeCell ref="A610:A611"/>
    <mergeCell ref="B610:B611"/>
    <mergeCell ref="C610:C611"/>
    <mergeCell ref="D610:D611"/>
    <mergeCell ref="E610:E611"/>
    <mergeCell ref="F611:G611"/>
    <mergeCell ref="A623:A629"/>
    <mergeCell ref="B623:B629"/>
    <mergeCell ref="C623:C629"/>
    <mergeCell ref="D623:D629"/>
    <mergeCell ref="E623:E629"/>
    <mergeCell ref="F629:G629"/>
    <mergeCell ref="A621:A622"/>
    <mergeCell ref="B621:B622"/>
    <mergeCell ref="C621:C622"/>
    <mergeCell ref="D621:D622"/>
    <mergeCell ref="E621:E622"/>
    <mergeCell ref="F622:G622"/>
    <mergeCell ref="A618:A620"/>
    <mergeCell ref="B618:B620"/>
    <mergeCell ref="C618:C620"/>
    <mergeCell ref="D618:D620"/>
    <mergeCell ref="E618:E620"/>
    <mergeCell ref="F620:G620"/>
    <mergeCell ref="A634:A637"/>
    <mergeCell ref="B634:B637"/>
    <mergeCell ref="C634:C637"/>
    <mergeCell ref="D634:D637"/>
    <mergeCell ref="E634:E637"/>
    <mergeCell ref="F637:G637"/>
    <mergeCell ref="A632:A633"/>
    <mergeCell ref="B632:B633"/>
    <mergeCell ref="C632:C633"/>
    <mergeCell ref="D632:D633"/>
    <mergeCell ref="E632:E633"/>
    <mergeCell ref="F633:G633"/>
    <mergeCell ref="A630:A631"/>
    <mergeCell ref="B630:B631"/>
    <mergeCell ref="C630:C631"/>
    <mergeCell ref="D630:D631"/>
    <mergeCell ref="E630:E631"/>
    <mergeCell ref="F631:G631"/>
    <mergeCell ref="C645:G645"/>
    <mergeCell ref="C646:K646"/>
    <mergeCell ref="A647:A652"/>
    <mergeCell ref="B647:B652"/>
    <mergeCell ref="C647:C652"/>
    <mergeCell ref="D647:D652"/>
    <mergeCell ref="E647:E652"/>
    <mergeCell ref="F652:G652"/>
    <mergeCell ref="A642:A644"/>
    <mergeCell ref="B642:B644"/>
    <mergeCell ref="C642:C644"/>
    <mergeCell ref="D642:D644"/>
    <mergeCell ref="E642:E644"/>
    <mergeCell ref="F644:G644"/>
    <mergeCell ref="A638:A641"/>
    <mergeCell ref="B638:B641"/>
    <mergeCell ref="C638:C641"/>
    <mergeCell ref="D638:D641"/>
    <mergeCell ref="E638:E641"/>
    <mergeCell ref="F641:G641"/>
    <mergeCell ref="A661:A665"/>
    <mergeCell ref="B661:B665"/>
    <mergeCell ref="C661:C665"/>
    <mergeCell ref="D661:D665"/>
    <mergeCell ref="E661:E665"/>
    <mergeCell ref="F665:G665"/>
    <mergeCell ref="A656:A660"/>
    <mergeCell ref="B656:B660"/>
    <mergeCell ref="C656:C660"/>
    <mergeCell ref="D656:D660"/>
    <mergeCell ref="E656:E660"/>
    <mergeCell ref="F660:G660"/>
    <mergeCell ref="A653:A655"/>
    <mergeCell ref="B653:B655"/>
    <mergeCell ref="C653:C655"/>
    <mergeCell ref="D653:D655"/>
    <mergeCell ref="E653:E655"/>
    <mergeCell ref="F655:G655"/>
    <mergeCell ref="C671:G671"/>
    <mergeCell ref="C672:K672"/>
    <mergeCell ref="A673:A675"/>
    <mergeCell ref="B673:B675"/>
    <mergeCell ref="C673:C675"/>
    <mergeCell ref="D673:D675"/>
    <mergeCell ref="E673:E675"/>
    <mergeCell ref="F675:G675"/>
    <mergeCell ref="A669:A670"/>
    <mergeCell ref="B669:B670"/>
    <mergeCell ref="C669:C670"/>
    <mergeCell ref="D669:D670"/>
    <mergeCell ref="E669:E670"/>
    <mergeCell ref="F670:G670"/>
    <mergeCell ref="A666:A668"/>
    <mergeCell ref="B666:B668"/>
    <mergeCell ref="C666:C668"/>
    <mergeCell ref="D666:D668"/>
    <mergeCell ref="E666:E668"/>
    <mergeCell ref="F668:G668"/>
    <mergeCell ref="A680:A682"/>
    <mergeCell ref="B680:B682"/>
    <mergeCell ref="C680:C682"/>
    <mergeCell ref="D680:D682"/>
    <mergeCell ref="E680:E682"/>
    <mergeCell ref="F682:G682"/>
    <mergeCell ref="A678:A679"/>
    <mergeCell ref="B678:B679"/>
    <mergeCell ref="C678:C679"/>
    <mergeCell ref="D678:D679"/>
    <mergeCell ref="E678:E679"/>
    <mergeCell ref="F679:G679"/>
    <mergeCell ref="A676:A677"/>
    <mergeCell ref="B676:B677"/>
    <mergeCell ref="C676:C677"/>
    <mergeCell ref="D676:D677"/>
    <mergeCell ref="E676:E677"/>
    <mergeCell ref="F677:G677"/>
    <mergeCell ref="C690:G690"/>
    <mergeCell ref="C691:K691"/>
    <mergeCell ref="A692:A696"/>
    <mergeCell ref="B692:B696"/>
    <mergeCell ref="C692:C696"/>
    <mergeCell ref="D692:D696"/>
    <mergeCell ref="E692:E696"/>
    <mergeCell ref="F696:G696"/>
    <mergeCell ref="C686:G686"/>
    <mergeCell ref="C687:K687"/>
    <mergeCell ref="A688:A689"/>
    <mergeCell ref="B688:B689"/>
    <mergeCell ref="C688:C689"/>
    <mergeCell ref="D688:D689"/>
    <mergeCell ref="E688:E689"/>
    <mergeCell ref="F689:G689"/>
    <mergeCell ref="A683:A685"/>
    <mergeCell ref="B683:B685"/>
    <mergeCell ref="C683:C685"/>
    <mergeCell ref="D683:D685"/>
    <mergeCell ref="E683:E685"/>
    <mergeCell ref="F685:G685"/>
    <mergeCell ref="C702:G702"/>
    <mergeCell ref="B703:G703"/>
    <mergeCell ref="B704:K704"/>
    <mergeCell ref="C705:K705"/>
    <mergeCell ref="A706:A707"/>
    <mergeCell ref="B706:B707"/>
    <mergeCell ref="C706:C707"/>
    <mergeCell ref="D706:D707"/>
    <mergeCell ref="E706:E707"/>
    <mergeCell ref="F707:G707"/>
    <mergeCell ref="A699:A701"/>
    <mergeCell ref="B699:B701"/>
    <mergeCell ref="C699:C701"/>
    <mergeCell ref="D699:D701"/>
    <mergeCell ref="E699:E701"/>
    <mergeCell ref="F701:G701"/>
    <mergeCell ref="A697:A698"/>
    <mergeCell ref="B697:B698"/>
    <mergeCell ref="C697:C698"/>
    <mergeCell ref="D697:D698"/>
    <mergeCell ref="E697:E698"/>
    <mergeCell ref="F698:G698"/>
    <mergeCell ref="A713:A714"/>
    <mergeCell ref="B713:B714"/>
    <mergeCell ref="C713:C714"/>
    <mergeCell ref="D713:D714"/>
    <mergeCell ref="E713:E714"/>
    <mergeCell ref="F714:G714"/>
    <mergeCell ref="A710:A712"/>
    <mergeCell ref="B710:B712"/>
    <mergeCell ref="C710:C712"/>
    <mergeCell ref="D710:D712"/>
    <mergeCell ref="E710:E712"/>
    <mergeCell ref="F712:G712"/>
    <mergeCell ref="A708:A709"/>
    <mergeCell ref="B708:B709"/>
    <mergeCell ref="C708:C709"/>
    <mergeCell ref="D708:D709"/>
    <mergeCell ref="E708:E709"/>
    <mergeCell ref="F709:G709"/>
    <mergeCell ref="A721:A722"/>
    <mergeCell ref="B721:B722"/>
    <mergeCell ref="C721:C722"/>
    <mergeCell ref="D721:D722"/>
    <mergeCell ref="E721:E722"/>
    <mergeCell ref="F722:G722"/>
    <mergeCell ref="A719:A720"/>
    <mergeCell ref="B719:B720"/>
    <mergeCell ref="C719:C720"/>
    <mergeCell ref="D719:D720"/>
    <mergeCell ref="E719:E720"/>
    <mergeCell ref="F720:G720"/>
    <mergeCell ref="A715:A718"/>
    <mergeCell ref="B715:B718"/>
    <mergeCell ref="C715:C718"/>
    <mergeCell ref="D715:D718"/>
    <mergeCell ref="E715:E718"/>
    <mergeCell ref="F718:G718"/>
    <mergeCell ref="A729:A731"/>
    <mergeCell ref="B729:B731"/>
    <mergeCell ref="C729:C731"/>
    <mergeCell ref="D729:D731"/>
    <mergeCell ref="E729:E731"/>
    <mergeCell ref="F731:G731"/>
    <mergeCell ref="A727:A728"/>
    <mergeCell ref="B727:B728"/>
    <mergeCell ref="C727:C728"/>
    <mergeCell ref="D727:D728"/>
    <mergeCell ref="E727:E728"/>
    <mergeCell ref="F728:G728"/>
    <mergeCell ref="A723:A726"/>
    <mergeCell ref="B723:B726"/>
    <mergeCell ref="C723:C726"/>
    <mergeCell ref="D723:D726"/>
    <mergeCell ref="E723:E726"/>
    <mergeCell ref="F726:G726"/>
    <mergeCell ref="A738:A739"/>
    <mergeCell ref="B738:B739"/>
    <mergeCell ref="C738:C739"/>
    <mergeCell ref="D738:D739"/>
    <mergeCell ref="E738:E739"/>
    <mergeCell ref="F739:G739"/>
    <mergeCell ref="A735:A737"/>
    <mergeCell ref="B735:B737"/>
    <mergeCell ref="C735:C737"/>
    <mergeCell ref="D735:D737"/>
    <mergeCell ref="E735:E737"/>
    <mergeCell ref="F737:G737"/>
    <mergeCell ref="A732:A734"/>
    <mergeCell ref="B732:B734"/>
    <mergeCell ref="C732:C734"/>
    <mergeCell ref="D732:D734"/>
    <mergeCell ref="E732:E734"/>
    <mergeCell ref="F734:G734"/>
    <mergeCell ref="A746:A749"/>
    <mergeCell ref="B746:B749"/>
    <mergeCell ref="C746:C749"/>
    <mergeCell ref="D746:D749"/>
    <mergeCell ref="E746:E749"/>
    <mergeCell ref="F749:G749"/>
    <mergeCell ref="A743:A745"/>
    <mergeCell ref="B743:B745"/>
    <mergeCell ref="C743:C745"/>
    <mergeCell ref="D743:D745"/>
    <mergeCell ref="E743:E745"/>
    <mergeCell ref="F745:G745"/>
    <mergeCell ref="A740:A742"/>
    <mergeCell ref="B740:B742"/>
    <mergeCell ref="C740:C742"/>
    <mergeCell ref="D740:D742"/>
    <mergeCell ref="E740:E742"/>
    <mergeCell ref="F742:G742"/>
    <mergeCell ref="C757:G757"/>
    <mergeCell ref="B758:G758"/>
    <mergeCell ref="A759:G759"/>
    <mergeCell ref="A761:K761"/>
    <mergeCell ref="B762:K762"/>
    <mergeCell ref="A754:A756"/>
    <mergeCell ref="B754:B756"/>
    <mergeCell ref="C754:C756"/>
    <mergeCell ref="D754:D756"/>
    <mergeCell ref="E754:E756"/>
    <mergeCell ref="F756:G756"/>
    <mergeCell ref="A750:A753"/>
    <mergeCell ref="B750:B753"/>
    <mergeCell ref="C750:C753"/>
    <mergeCell ref="D750:D753"/>
    <mergeCell ref="E750:E753"/>
    <mergeCell ref="F753:G753"/>
    <mergeCell ref="F773:G773"/>
    <mergeCell ref="A768:A770"/>
    <mergeCell ref="B768:B770"/>
    <mergeCell ref="C768:C770"/>
    <mergeCell ref="D768:D770"/>
    <mergeCell ref="E768:E770"/>
    <mergeCell ref="F770:G770"/>
    <mergeCell ref="A766:A767"/>
    <mergeCell ref="B766:B767"/>
    <mergeCell ref="C766:C767"/>
    <mergeCell ref="D766:D767"/>
    <mergeCell ref="E766:E767"/>
    <mergeCell ref="F767:G767"/>
    <mergeCell ref="C763:K763"/>
    <mergeCell ref="A764:A765"/>
    <mergeCell ref="B764:B765"/>
    <mergeCell ref="C764:C765"/>
    <mergeCell ref="D764:D765"/>
    <mergeCell ref="E764:E765"/>
    <mergeCell ref="F765:G765"/>
    <mergeCell ref="A786:A788"/>
    <mergeCell ref="B786:B788"/>
    <mergeCell ref="C786:C788"/>
    <mergeCell ref="D786:D788"/>
    <mergeCell ref="E786:E788"/>
    <mergeCell ref="F788:G788"/>
    <mergeCell ref="A781:A785"/>
    <mergeCell ref="B781:B785"/>
    <mergeCell ref="C781:C785"/>
    <mergeCell ref="D781:D785"/>
    <mergeCell ref="E781:E785"/>
    <mergeCell ref="F785:G785"/>
    <mergeCell ref="A778:A780"/>
    <mergeCell ref="B778:B780"/>
    <mergeCell ref="C778:C780"/>
    <mergeCell ref="D778:D780"/>
    <mergeCell ref="E778:E780"/>
    <mergeCell ref="F780:G780"/>
    <mergeCell ref="A794:A795"/>
    <mergeCell ref="B794:B795"/>
    <mergeCell ref="C794:C795"/>
    <mergeCell ref="D794:D795"/>
    <mergeCell ref="E794:E795"/>
    <mergeCell ref="F795:G795"/>
    <mergeCell ref="A792:A793"/>
    <mergeCell ref="B792:B793"/>
    <mergeCell ref="C792:C793"/>
    <mergeCell ref="D792:D793"/>
    <mergeCell ref="E792:E793"/>
    <mergeCell ref="F793:G793"/>
    <mergeCell ref="A789:A791"/>
    <mergeCell ref="B789:B791"/>
    <mergeCell ref="C789:C791"/>
    <mergeCell ref="D789:D791"/>
    <mergeCell ref="E789:E791"/>
    <mergeCell ref="F791:G791"/>
    <mergeCell ref="A800:A801"/>
    <mergeCell ref="B800:B801"/>
    <mergeCell ref="C800:C801"/>
    <mergeCell ref="D800:D801"/>
    <mergeCell ref="E800:E801"/>
    <mergeCell ref="F801:G801"/>
    <mergeCell ref="A798:A799"/>
    <mergeCell ref="B798:B799"/>
    <mergeCell ref="C798:C799"/>
    <mergeCell ref="D798:D799"/>
    <mergeCell ref="E798:E799"/>
    <mergeCell ref="F799:G799"/>
    <mergeCell ref="A796:A797"/>
    <mergeCell ref="B796:B797"/>
    <mergeCell ref="C796:C797"/>
    <mergeCell ref="D796:D797"/>
    <mergeCell ref="E796:E797"/>
    <mergeCell ref="F797:G797"/>
    <mergeCell ref="A811:A814"/>
    <mergeCell ref="B811:B814"/>
    <mergeCell ref="C811:C814"/>
    <mergeCell ref="D811:D814"/>
    <mergeCell ref="E811:E814"/>
    <mergeCell ref="F814:G814"/>
    <mergeCell ref="A806:A810"/>
    <mergeCell ref="B806:B810"/>
    <mergeCell ref="C806:C810"/>
    <mergeCell ref="D806:D810"/>
    <mergeCell ref="E806:E810"/>
    <mergeCell ref="F810:G810"/>
    <mergeCell ref="A802:A805"/>
    <mergeCell ref="B802:B805"/>
    <mergeCell ref="C802:C805"/>
    <mergeCell ref="D802:D805"/>
    <mergeCell ref="E802:E805"/>
    <mergeCell ref="F805:G805"/>
    <mergeCell ref="C821:G821"/>
    <mergeCell ref="A823:A824"/>
    <mergeCell ref="B823:B824"/>
    <mergeCell ref="C823:C824"/>
    <mergeCell ref="D823:D824"/>
    <mergeCell ref="E823:E824"/>
    <mergeCell ref="F824:G824"/>
    <mergeCell ref="A817:A820"/>
    <mergeCell ref="B817:B820"/>
    <mergeCell ref="C817:C820"/>
    <mergeCell ref="D817:D820"/>
    <mergeCell ref="E817:E820"/>
    <mergeCell ref="F820:G820"/>
    <mergeCell ref="A815:A816"/>
    <mergeCell ref="B815:B816"/>
    <mergeCell ref="C815:C816"/>
    <mergeCell ref="D815:D816"/>
    <mergeCell ref="E815:E816"/>
    <mergeCell ref="F816:G816"/>
    <mergeCell ref="A829:A830"/>
    <mergeCell ref="B829:B830"/>
    <mergeCell ref="C829:C830"/>
    <mergeCell ref="D829:D830"/>
    <mergeCell ref="E829:E830"/>
    <mergeCell ref="F830:G830"/>
    <mergeCell ref="A827:A828"/>
    <mergeCell ref="B827:B828"/>
    <mergeCell ref="C827:C828"/>
    <mergeCell ref="D827:D828"/>
    <mergeCell ref="E827:E828"/>
    <mergeCell ref="F828:G828"/>
    <mergeCell ref="A825:A826"/>
    <mergeCell ref="B825:B826"/>
    <mergeCell ref="C825:C826"/>
    <mergeCell ref="D825:D826"/>
    <mergeCell ref="E825:E826"/>
    <mergeCell ref="F826:G826"/>
    <mergeCell ref="A837:A840"/>
    <mergeCell ref="B837:B840"/>
    <mergeCell ref="C837:C840"/>
    <mergeCell ref="D837:D840"/>
    <mergeCell ref="E837:E840"/>
    <mergeCell ref="F840:G840"/>
    <mergeCell ref="A833:A836"/>
    <mergeCell ref="B833:B836"/>
    <mergeCell ref="C833:C836"/>
    <mergeCell ref="D833:D836"/>
    <mergeCell ref="E833:E836"/>
    <mergeCell ref="F836:G836"/>
    <mergeCell ref="A831:A832"/>
    <mergeCell ref="B831:B832"/>
    <mergeCell ref="C831:C832"/>
    <mergeCell ref="D831:D832"/>
    <mergeCell ref="E831:E832"/>
    <mergeCell ref="F832:G832"/>
    <mergeCell ref="A848:A850"/>
    <mergeCell ref="B848:B850"/>
    <mergeCell ref="C848:C850"/>
    <mergeCell ref="D848:D850"/>
    <mergeCell ref="E848:E850"/>
    <mergeCell ref="F850:G850"/>
    <mergeCell ref="A843:A847"/>
    <mergeCell ref="B843:B847"/>
    <mergeCell ref="C843:C847"/>
    <mergeCell ref="D843:D847"/>
    <mergeCell ref="E843:E847"/>
    <mergeCell ref="F847:G847"/>
    <mergeCell ref="A841:A842"/>
    <mergeCell ref="B841:B842"/>
    <mergeCell ref="C841:C842"/>
    <mergeCell ref="D841:D842"/>
    <mergeCell ref="E841:E842"/>
    <mergeCell ref="F842:G842"/>
    <mergeCell ref="A857:A858"/>
    <mergeCell ref="B857:B858"/>
    <mergeCell ref="C857:C858"/>
    <mergeCell ref="D857:D858"/>
    <mergeCell ref="E857:E858"/>
    <mergeCell ref="F858:G858"/>
    <mergeCell ref="A854:A856"/>
    <mergeCell ref="B854:B856"/>
    <mergeCell ref="C854:C856"/>
    <mergeCell ref="D854:D856"/>
    <mergeCell ref="E854:E856"/>
    <mergeCell ref="F856:G856"/>
    <mergeCell ref="A851:A853"/>
    <mergeCell ref="B851:B853"/>
    <mergeCell ref="C851:C853"/>
    <mergeCell ref="D851:D853"/>
    <mergeCell ref="E851:E853"/>
    <mergeCell ref="F853:G853"/>
    <mergeCell ref="A863:A864"/>
    <mergeCell ref="B863:B864"/>
    <mergeCell ref="C863:C864"/>
    <mergeCell ref="D863:D864"/>
    <mergeCell ref="E863:E864"/>
    <mergeCell ref="F864:G864"/>
    <mergeCell ref="A861:A862"/>
    <mergeCell ref="B861:B862"/>
    <mergeCell ref="C861:C862"/>
    <mergeCell ref="D861:D862"/>
    <mergeCell ref="E861:E862"/>
    <mergeCell ref="F862:G862"/>
    <mergeCell ref="A859:A860"/>
    <mergeCell ref="B859:B860"/>
    <mergeCell ref="C859:C860"/>
    <mergeCell ref="D859:D860"/>
    <mergeCell ref="E859:E860"/>
    <mergeCell ref="F860:G860"/>
    <mergeCell ref="A877:A878"/>
    <mergeCell ref="B877:B878"/>
    <mergeCell ref="C877:C878"/>
    <mergeCell ref="D877:D878"/>
    <mergeCell ref="E877:E878"/>
    <mergeCell ref="F878:G878"/>
    <mergeCell ref="C869:G869"/>
    <mergeCell ref="B870:G870"/>
    <mergeCell ref="B871:K871"/>
    <mergeCell ref="C872:K872"/>
    <mergeCell ref="A873:A876"/>
    <mergeCell ref="B873:B876"/>
    <mergeCell ref="C873:C876"/>
    <mergeCell ref="D873:D876"/>
    <mergeCell ref="E873:E876"/>
    <mergeCell ref="F876:G876"/>
    <mergeCell ref="A865:A868"/>
    <mergeCell ref="B865:B868"/>
    <mergeCell ref="C865:C868"/>
    <mergeCell ref="D865:D868"/>
    <mergeCell ref="E865:E868"/>
    <mergeCell ref="F868:G868"/>
    <mergeCell ref="A883:A885"/>
    <mergeCell ref="B883:B885"/>
    <mergeCell ref="C883:C885"/>
    <mergeCell ref="D883:D885"/>
    <mergeCell ref="E883:E885"/>
    <mergeCell ref="F885:G885"/>
    <mergeCell ref="A881:A882"/>
    <mergeCell ref="B881:B882"/>
    <mergeCell ref="C881:C882"/>
    <mergeCell ref="D881:D882"/>
    <mergeCell ref="E881:E882"/>
    <mergeCell ref="F882:G882"/>
    <mergeCell ref="A879:A880"/>
    <mergeCell ref="B879:B880"/>
    <mergeCell ref="C879:C880"/>
    <mergeCell ref="D879:D880"/>
    <mergeCell ref="E879:E880"/>
    <mergeCell ref="F880:G880"/>
    <mergeCell ref="A890:A891"/>
    <mergeCell ref="B890:B891"/>
    <mergeCell ref="C890:C891"/>
    <mergeCell ref="D890:D891"/>
    <mergeCell ref="E890:E891"/>
    <mergeCell ref="F891:G891"/>
    <mergeCell ref="A888:A889"/>
    <mergeCell ref="B888:B889"/>
    <mergeCell ref="C888:C889"/>
    <mergeCell ref="D888:D889"/>
    <mergeCell ref="E888:E889"/>
    <mergeCell ref="F889:G889"/>
    <mergeCell ref="A886:A887"/>
    <mergeCell ref="B886:B887"/>
    <mergeCell ref="C886:C887"/>
    <mergeCell ref="D886:D887"/>
    <mergeCell ref="E886:E887"/>
    <mergeCell ref="F887:G887"/>
    <mergeCell ref="A896:A898"/>
    <mergeCell ref="B896:B898"/>
    <mergeCell ref="C896:C898"/>
    <mergeCell ref="D896:D898"/>
    <mergeCell ref="E896:E898"/>
    <mergeCell ref="F898:G898"/>
    <mergeCell ref="A894:A895"/>
    <mergeCell ref="B894:B895"/>
    <mergeCell ref="C894:C895"/>
    <mergeCell ref="D894:D895"/>
    <mergeCell ref="E894:E895"/>
    <mergeCell ref="F895:G895"/>
    <mergeCell ref="A892:A893"/>
    <mergeCell ref="B892:B893"/>
    <mergeCell ref="C892:C893"/>
    <mergeCell ref="D892:D893"/>
    <mergeCell ref="E892:E893"/>
    <mergeCell ref="F893:G893"/>
    <mergeCell ref="A904:A905"/>
    <mergeCell ref="B904:B905"/>
    <mergeCell ref="C904:C905"/>
    <mergeCell ref="D904:D905"/>
    <mergeCell ref="E904:E905"/>
    <mergeCell ref="F905:G905"/>
    <mergeCell ref="A902:A903"/>
    <mergeCell ref="B902:B903"/>
    <mergeCell ref="C902:C903"/>
    <mergeCell ref="D902:D903"/>
    <mergeCell ref="E902:E903"/>
    <mergeCell ref="F903:G903"/>
    <mergeCell ref="A899:A901"/>
    <mergeCell ref="B899:B901"/>
    <mergeCell ref="C899:C901"/>
    <mergeCell ref="D899:D901"/>
    <mergeCell ref="E899:E901"/>
    <mergeCell ref="F901:G901"/>
    <mergeCell ref="A910:A911"/>
    <mergeCell ref="B910:B911"/>
    <mergeCell ref="C910:C911"/>
    <mergeCell ref="D910:D911"/>
    <mergeCell ref="E910:E911"/>
    <mergeCell ref="F911:G911"/>
    <mergeCell ref="A908:A909"/>
    <mergeCell ref="B908:B909"/>
    <mergeCell ref="C908:C909"/>
    <mergeCell ref="D908:D909"/>
    <mergeCell ref="E908:E909"/>
    <mergeCell ref="F909:G909"/>
    <mergeCell ref="A906:A907"/>
    <mergeCell ref="B906:B907"/>
    <mergeCell ref="C906:C907"/>
    <mergeCell ref="D906:D907"/>
    <mergeCell ref="E906:E907"/>
    <mergeCell ref="F907:G907"/>
    <mergeCell ref="A916:A917"/>
    <mergeCell ref="B916:B917"/>
    <mergeCell ref="C916:C917"/>
    <mergeCell ref="D916:D917"/>
    <mergeCell ref="E916:E917"/>
    <mergeCell ref="F917:G917"/>
    <mergeCell ref="A914:A915"/>
    <mergeCell ref="B914:B915"/>
    <mergeCell ref="C914:C915"/>
    <mergeCell ref="D914:D915"/>
    <mergeCell ref="E914:E915"/>
    <mergeCell ref="F915:G915"/>
    <mergeCell ref="A912:A913"/>
    <mergeCell ref="B912:B913"/>
    <mergeCell ref="C912:C913"/>
    <mergeCell ref="D912:D913"/>
    <mergeCell ref="E912:E913"/>
    <mergeCell ref="F913:G913"/>
    <mergeCell ref="A924:A925"/>
    <mergeCell ref="B924:B925"/>
    <mergeCell ref="C924:C925"/>
    <mergeCell ref="D924:D925"/>
    <mergeCell ref="E924:E925"/>
    <mergeCell ref="F925:G925"/>
    <mergeCell ref="A922:A923"/>
    <mergeCell ref="B922:B923"/>
    <mergeCell ref="C922:C923"/>
    <mergeCell ref="D922:D923"/>
    <mergeCell ref="E922:E923"/>
    <mergeCell ref="F923:G923"/>
    <mergeCell ref="A918:A921"/>
    <mergeCell ref="B918:B921"/>
    <mergeCell ref="C918:C921"/>
    <mergeCell ref="D918:D921"/>
    <mergeCell ref="E918:E921"/>
    <mergeCell ref="F921:G921"/>
    <mergeCell ref="A933:A934"/>
    <mergeCell ref="B933:B934"/>
    <mergeCell ref="C933:C934"/>
    <mergeCell ref="D933:D934"/>
    <mergeCell ref="E933:E934"/>
    <mergeCell ref="F934:G934"/>
    <mergeCell ref="A928:A932"/>
    <mergeCell ref="B928:B932"/>
    <mergeCell ref="C928:C932"/>
    <mergeCell ref="D928:D932"/>
    <mergeCell ref="E928:E932"/>
    <mergeCell ref="F932:G932"/>
    <mergeCell ref="A926:A927"/>
    <mergeCell ref="B926:B927"/>
    <mergeCell ref="C926:C927"/>
    <mergeCell ref="D926:D927"/>
    <mergeCell ref="E926:E927"/>
    <mergeCell ref="F927:G927"/>
    <mergeCell ref="A942:A943"/>
    <mergeCell ref="B942:B943"/>
    <mergeCell ref="C942:C943"/>
    <mergeCell ref="D942:D943"/>
    <mergeCell ref="E942:E943"/>
    <mergeCell ref="F943:G943"/>
    <mergeCell ref="A939:A941"/>
    <mergeCell ref="B939:B941"/>
    <mergeCell ref="C939:C941"/>
    <mergeCell ref="D939:D941"/>
    <mergeCell ref="E939:E941"/>
    <mergeCell ref="F941:G941"/>
    <mergeCell ref="A935:A938"/>
    <mergeCell ref="B935:B938"/>
    <mergeCell ref="C935:C938"/>
    <mergeCell ref="D935:D938"/>
    <mergeCell ref="E935:E938"/>
    <mergeCell ref="F938:G938"/>
    <mergeCell ref="A952:A953"/>
    <mergeCell ref="B952:B953"/>
    <mergeCell ref="C952:C953"/>
    <mergeCell ref="D952:D953"/>
    <mergeCell ref="E952:E953"/>
    <mergeCell ref="F953:G953"/>
    <mergeCell ref="A949:A951"/>
    <mergeCell ref="B949:B951"/>
    <mergeCell ref="C949:C951"/>
    <mergeCell ref="D949:D951"/>
    <mergeCell ref="E949:E951"/>
    <mergeCell ref="F951:G951"/>
    <mergeCell ref="C944:G944"/>
    <mergeCell ref="C945:K945"/>
    <mergeCell ref="A946:A948"/>
    <mergeCell ref="B946:B948"/>
    <mergeCell ref="C946:C948"/>
    <mergeCell ref="D946:D948"/>
    <mergeCell ref="E946:E948"/>
    <mergeCell ref="F948:G948"/>
    <mergeCell ref="A958:A959"/>
    <mergeCell ref="B958:B959"/>
    <mergeCell ref="C958:C959"/>
    <mergeCell ref="D958:D959"/>
    <mergeCell ref="E958:E959"/>
    <mergeCell ref="F959:G959"/>
    <mergeCell ref="A956:A957"/>
    <mergeCell ref="B956:B957"/>
    <mergeCell ref="C956:C957"/>
    <mergeCell ref="D956:D957"/>
    <mergeCell ref="E956:E957"/>
    <mergeCell ref="F957:G957"/>
    <mergeCell ref="A954:A955"/>
    <mergeCell ref="B954:B955"/>
    <mergeCell ref="C954:C955"/>
    <mergeCell ref="D954:D955"/>
    <mergeCell ref="E954:E955"/>
    <mergeCell ref="F955:G955"/>
    <mergeCell ref="A962:A963"/>
    <mergeCell ref="B962:B963"/>
    <mergeCell ref="C962:C963"/>
    <mergeCell ref="D962:D963"/>
    <mergeCell ref="E962:E963"/>
    <mergeCell ref="F963:G963"/>
    <mergeCell ref="A960:A961"/>
    <mergeCell ref="B960:B961"/>
    <mergeCell ref="C960:C961"/>
    <mergeCell ref="D960:D961"/>
    <mergeCell ref="E960:E961"/>
    <mergeCell ref="F961:G961"/>
    <mergeCell ref="A973:A978"/>
    <mergeCell ref="B973:B978"/>
    <mergeCell ref="C973:C978"/>
    <mergeCell ref="D973:D978"/>
    <mergeCell ref="E973:E978"/>
    <mergeCell ref="F978:G978"/>
    <mergeCell ref="A969:A972"/>
    <mergeCell ref="B969:B972"/>
    <mergeCell ref="C969:C972"/>
    <mergeCell ref="D969:D972"/>
    <mergeCell ref="E969:E972"/>
    <mergeCell ref="F972:G972"/>
    <mergeCell ref="A967:A968"/>
    <mergeCell ref="B967:B968"/>
    <mergeCell ref="C967:C968"/>
    <mergeCell ref="D967:D968"/>
    <mergeCell ref="E967:E968"/>
    <mergeCell ref="F968:G968"/>
    <mergeCell ref="A964:A966"/>
    <mergeCell ref="B964:B966"/>
    <mergeCell ref="A987:A989"/>
    <mergeCell ref="B987:B989"/>
    <mergeCell ref="C987:C989"/>
    <mergeCell ref="D987:D989"/>
    <mergeCell ref="E987:E989"/>
    <mergeCell ref="F989:G989"/>
    <mergeCell ref="A985:A986"/>
    <mergeCell ref="B985:B986"/>
    <mergeCell ref="C985:C986"/>
    <mergeCell ref="D985:D986"/>
    <mergeCell ref="E985:E986"/>
    <mergeCell ref="F986:G986"/>
    <mergeCell ref="A979:A984"/>
    <mergeCell ref="B979:B984"/>
    <mergeCell ref="C979:C984"/>
    <mergeCell ref="D979:D984"/>
    <mergeCell ref="E979:E984"/>
    <mergeCell ref="F984:G984"/>
    <mergeCell ref="A995:A996"/>
    <mergeCell ref="B995:B996"/>
    <mergeCell ref="C995:C996"/>
    <mergeCell ref="D995:D996"/>
    <mergeCell ref="E995:E996"/>
    <mergeCell ref="F996:G996"/>
    <mergeCell ref="A993:A994"/>
    <mergeCell ref="B993:B994"/>
    <mergeCell ref="C993:C994"/>
    <mergeCell ref="D993:D994"/>
    <mergeCell ref="E993:E994"/>
    <mergeCell ref="F994:G994"/>
    <mergeCell ref="A990:A992"/>
    <mergeCell ref="B990:B992"/>
    <mergeCell ref="C990:C992"/>
    <mergeCell ref="D990:D992"/>
    <mergeCell ref="E990:E992"/>
    <mergeCell ref="F992:G992"/>
    <mergeCell ref="A1002:A1004"/>
    <mergeCell ref="B1002:B1004"/>
    <mergeCell ref="C1002:C1004"/>
    <mergeCell ref="D1002:D1004"/>
    <mergeCell ref="E1002:E1004"/>
    <mergeCell ref="F1004:G1004"/>
    <mergeCell ref="A1000:A1001"/>
    <mergeCell ref="B1000:B1001"/>
    <mergeCell ref="C1000:C1001"/>
    <mergeCell ref="D1000:D1001"/>
    <mergeCell ref="E1000:E1001"/>
    <mergeCell ref="F1001:G1001"/>
    <mergeCell ref="A997:A999"/>
    <mergeCell ref="B997:B999"/>
    <mergeCell ref="C997:C999"/>
    <mergeCell ref="D997:D999"/>
    <mergeCell ref="E997:E999"/>
    <mergeCell ref="F999:G999"/>
    <mergeCell ref="A1010:A1012"/>
    <mergeCell ref="B1010:B1012"/>
    <mergeCell ref="C1010:C1012"/>
    <mergeCell ref="D1010:D1012"/>
    <mergeCell ref="E1010:E1012"/>
    <mergeCell ref="F1012:G1012"/>
    <mergeCell ref="A1008:A1009"/>
    <mergeCell ref="B1008:B1009"/>
    <mergeCell ref="C1008:C1009"/>
    <mergeCell ref="D1008:D1009"/>
    <mergeCell ref="E1008:E1009"/>
    <mergeCell ref="F1009:G1009"/>
    <mergeCell ref="A1005:A1007"/>
    <mergeCell ref="B1005:B1007"/>
    <mergeCell ref="C1005:C1007"/>
    <mergeCell ref="D1005:D1007"/>
    <mergeCell ref="E1005:E1007"/>
    <mergeCell ref="F1007:G1007"/>
    <mergeCell ref="A1023:A1026"/>
    <mergeCell ref="B1023:B1026"/>
    <mergeCell ref="C1023:C1026"/>
    <mergeCell ref="D1023:D1026"/>
    <mergeCell ref="E1023:E1026"/>
    <mergeCell ref="F1026:G1026"/>
    <mergeCell ref="C1019:K1019"/>
    <mergeCell ref="A1020:A1022"/>
    <mergeCell ref="B1020:B1022"/>
    <mergeCell ref="C1020:C1022"/>
    <mergeCell ref="D1020:D1022"/>
    <mergeCell ref="E1020:E1022"/>
    <mergeCell ref="F1022:G1022"/>
    <mergeCell ref="C1013:G1013"/>
    <mergeCell ref="B1014:G1014"/>
    <mergeCell ref="A1015:G1015"/>
    <mergeCell ref="A1017:K1017"/>
    <mergeCell ref="B1018:K1018"/>
    <mergeCell ref="A1032:A1033"/>
    <mergeCell ref="B1032:B1033"/>
    <mergeCell ref="C1032:C1033"/>
    <mergeCell ref="D1032:D1033"/>
    <mergeCell ref="E1032:E1033"/>
    <mergeCell ref="F1033:G1033"/>
    <mergeCell ref="A1030:A1031"/>
    <mergeCell ref="B1030:B1031"/>
    <mergeCell ref="C1030:C1031"/>
    <mergeCell ref="D1030:D1031"/>
    <mergeCell ref="E1030:E1031"/>
    <mergeCell ref="F1031:G1031"/>
    <mergeCell ref="A1027:A1029"/>
    <mergeCell ref="B1027:B1029"/>
    <mergeCell ref="C1027:C1029"/>
    <mergeCell ref="D1027:D1029"/>
    <mergeCell ref="E1027:E1029"/>
    <mergeCell ref="F1029:G1029"/>
    <mergeCell ref="A1044:A1049"/>
    <mergeCell ref="B1044:B1049"/>
    <mergeCell ref="C1044:C1049"/>
    <mergeCell ref="D1044:D1049"/>
    <mergeCell ref="E1044:E1049"/>
    <mergeCell ref="F1049:G1049"/>
    <mergeCell ref="A1038:A1043"/>
    <mergeCell ref="B1038:B1043"/>
    <mergeCell ref="C1038:C1043"/>
    <mergeCell ref="D1038:D1043"/>
    <mergeCell ref="E1038:E1043"/>
    <mergeCell ref="F1043:G1043"/>
    <mergeCell ref="A1034:A1037"/>
    <mergeCell ref="B1034:B1037"/>
    <mergeCell ref="C1034:C1037"/>
    <mergeCell ref="D1034:D1037"/>
    <mergeCell ref="E1034:E1037"/>
    <mergeCell ref="F1037:G1037"/>
    <mergeCell ref="A1052:A1053"/>
    <mergeCell ref="B1052:B1053"/>
    <mergeCell ref="C1052:C1053"/>
    <mergeCell ref="D1052:D1053"/>
    <mergeCell ref="E1052:E1053"/>
    <mergeCell ref="F1053:G1053"/>
    <mergeCell ref="A1050:A1051"/>
    <mergeCell ref="B1050:B1051"/>
    <mergeCell ref="C1050:C1051"/>
    <mergeCell ref="D1050:D1051"/>
    <mergeCell ref="E1050:E1051"/>
    <mergeCell ref="F1051:G1051"/>
    <mergeCell ref="C1065:G1065"/>
    <mergeCell ref="A1067:A1068"/>
    <mergeCell ref="B1067:B1068"/>
    <mergeCell ref="C1067:C1068"/>
    <mergeCell ref="D1067:D1068"/>
    <mergeCell ref="E1067:E1068"/>
    <mergeCell ref="F1068:G1068"/>
    <mergeCell ref="A1061:A1064"/>
    <mergeCell ref="B1061:B1064"/>
    <mergeCell ref="C1061:C1064"/>
    <mergeCell ref="D1061:D1064"/>
    <mergeCell ref="E1061:E1064"/>
    <mergeCell ref="F1064:G1064"/>
    <mergeCell ref="A1056:A1060"/>
    <mergeCell ref="B1056:B1060"/>
    <mergeCell ref="C1056:C1060"/>
    <mergeCell ref="D1056:D1060"/>
    <mergeCell ref="E1056:E1060"/>
    <mergeCell ref="F1060:G1060"/>
    <mergeCell ref="E1071:E1073"/>
    <mergeCell ref="F1073:G1073"/>
    <mergeCell ref="A1069:A1070"/>
    <mergeCell ref="B1069:B1070"/>
    <mergeCell ref="C1069:C1070"/>
    <mergeCell ref="D1069:D1070"/>
    <mergeCell ref="E1069:E1070"/>
    <mergeCell ref="F1070:G1070"/>
    <mergeCell ref="A1079:A1080"/>
    <mergeCell ref="B1079:B1080"/>
    <mergeCell ref="C1079:C1080"/>
    <mergeCell ref="D1079:D1080"/>
    <mergeCell ref="E1079:E1080"/>
    <mergeCell ref="F1080:G1080"/>
    <mergeCell ref="A1077:A1078"/>
    <mergeCell ref="B1077:B1078"/>
    <mergeCell ref="C1077:C1078"/>
    <mergeCell ref="D1077:D1078"/>
    <mergeCell ref="E1077:E1078"/>
    <mergeCell ref="F1078:G1078"/>
    <mergeCell ref="A1096:A1097"/>
    <mergeCell ref="B1096:B1097"/>
    <mergeCell ref="C1096:C1097"/>
    <mergeCell ref="D1096:D1097"/>
    <mergeCell ref="E1096:E1097"/>
    <mergeCell ref="F1097:G1097"/>
    <mergeCell ref="F1086:G1086"/>
    <mergeCell ref="A1083:A1084"/>
    <mergeCell ref="B1083:B1084"/>
    <mergeCell ref="C1083:C1084"/>
    <mergeCell ref="D1083:D1084"/>
    <mergeCell ref="E1083:E1084"/>
    <mergeCell ref="F1084:G1084"/>
    <mergeCell ref="B1093:B1095"/>
    <mergeCell ref="C1093:C1095"/>
    <mergeCell ref="D1093:D1095"/>
    <mergeCell ref="E1093:E1095"/>
    <mergeCell ref="F1095:G1095"/>
    <mergeCell ref="A1091:A1092"/>
    <mergeCell ref="B1091:B1092"/>
    <mergeCell ref="C1091:C1092"/>
    <mergeCell ref="D1091:D1092"/>
    <mergeCell ref="E1091:E1092"/>
    <mergeCell ref="F1092:G1092"/>
    <mergeCell ref="A1089:A1090"/>
    <mergeCell ref="B1089:B1090"/>
    <mergeCell ref="C1089:C1090"/>
    <mergeCell ref="D1089:D1090"/>
    <mergeCell ref="E1089:E1090"/>
    <mergeCell ref="F1090:G1090"/>
    <mergeCell ref="A1093:A1095"/>
    <mergeCell ref="A1103:A1104"/>
    <mergeCell ref="B1103:B1104"/>
    <mergeCell ref="C1103:C1104"/>
    <mergeCell ref="D1103:D1104"/>
    <mergeCell ref="E1103:E1104"/>
    <mergeCell ref="F1104:G1104"/>
    <mergeCell ref="B1110:K1110"/>
    <mergeCell ref="A1101:A1102"/>
    <mergeCell ref="B1101:B1102"/>
    <mergeCell ref="C1101:C1102"/>
    <mergeCell ref="D1101:D1102"/>
    <mergeCell ref="E1101:E1102"/>
    <mergeCell ref="F1102:G1102"/>
    <mergeCell ref="A1098:A1100"/>
    <mergeCell ref="B1098:B1100"/>
    <mergeCell ref="C1098:C1100"/>
    <mergeCell ref="D1098:D1100"/>
    <mergeCell ref="E1098:E1100"/>
    <mergeCell ref="F1100:G1100"/>
    <mergeCell ref="A1117:A1120"/>
    <mergeCell ref="B1117:B1120"/>
    <mergeCell ref="C1117:C1120"/>
    <mergeCell ref="D1117:D1120"/>
    <mergeCell ref="E1117:E1120"/>
    <mergeCell ref="F1120:G1120"/>
    <mergeCell ref="C1111:K1111"/>
    <mergeCell ref="A1112:A1116"/>
    <mergeCell ref="B1112:B1116"/>
    <mergeCell ref="C1112:C1116"/>
    <mergeCell ref="D1112:D1116"/>
    <mergeCell ref="E1112:E1116"/>
    <mergeCell ref="F1116:G1116"/>
    <mergeCell ref="C1105:G1105"/>
    <mergeCell ref="B1106:G1106"/>
    <mergeCell ref="A1107:G1107"/>
    <mergeCell ref="A1109:K1109"/>
    <mergeCell ref="A1125:A1126"/>
    <mergeCell ref="B1125:B1126"/>
    <mergeCell ref="C1125:C1126"/>
    <mergeCell ref="D1125:D1126"/>
    <mergeCell ref="E1125:E1126"/>
    <mergeCell ref="F1126:G1126"/>
    <mergeCell ref="A1123:A1124"/>
    <mergeCell ref="B1123:B1124"/>
    <mergeCell ref="C1123:C1124"/>
    <mergeCell ref="D1123:D1124"/>
    <mergeCell ref="E1123:E1124"/>
    <mergeCell ref="F1124:G1124"/>
    <mergeCell ref="A1121:A1122"/>
    <mergeCell ref="B1121:B1122"/>
    <mergeCell ref="C1121:C1122"/>
    <mergeCell ref="D1121:D1122"/>
    <mergeCell ref="E1121:E1122"/>
    <mergeCell ref="F1122:G1122"/>
    <mergeCell ref="F1145:G1145"/>
    <mergeCell ref="A1131:A1132"/>
    <mergeCell ref="B1131:B1132"/>
    <mergeCell ref="C1131:C1132"/>
    <mergeCell ref="D1131:D1132"/>
    <mergeCell ref="E1131:E1132"/>
    <mergeCell ref="F1132:G1132"/>
    <mergeCell ref="A1127:A1130"/>
    <mergeCell ref="B1127:B1130"/>
    <mergeCell ref="C1127:C1130"/>
    <mergeCell ref="D1127:D1130"/>
    <mergeCell ref="E1127:E1130"/>
    <mergeCell ref="F1130:G1130"/>
    <mergeCell ref="A1135:A1138"/>
    <mergeCell ref="B1135:B1138"/>
    <mergeCell ref="C1135:C1138"/>
    <mergeCell ref="D1135:D1138"/>
    <mergeCell ref="E1135:E1138"/>
    <mergeCell ref="F1138:G1138"/>
    <mergeCell ref="A1156:P1156"/>
    <mergeCell ref="L1160:L1161"/>
    <mergeCell ref="M1160:M1161"/>
    <mergeCell ref="N1160:N1161"/>
    <mergeCell ref="O1160:O1161"/>
    <mergeCell ref="P1160:P1161"/>
    <mergeCell ref="L1162:L1164"/>
    <mergeCell ref="A1133:A1134"/>
    <mergeCell ref="B1133:B1134"/>
    <mergeCell ref="C1133:C1134"/>
    <mergeCell ref="D1133:D1134"/>
    <mergeCell ref="E1133:E1134"/>
    <mergeCell ref="F1134:G1134"/>
    <mergeCell ref="A1149:A1150"/>
    <mergeCell ref="B1149:B1150"/>
    <mergeCell ref="C1149:C1150"/>
    <mergeCell ref="D1149:D1150"/>
    <mergeCell ref="E1149:E1150"/>
    <mergeCell ref="F1150:G1150"/>
    <mergeCell ref="A1146:A1148"/>
    <mergeCell ref="B1146:B1148"/>
    <mergeCell ref="C1146:C1148"/>
    <mergeCell ref="D1146:D1148"/>
    <mergeCell ref="E1146:E1148"/>
    <mergeCell ref="F1148:G1148"/>
    <mergeCell ref="C1142:G1142"/>
    <mergeCell ref="C1143:K1143"/>
    <mergeCell ref="A1144:A1145"/>
    <mergeCell ref="B1144:B1145"/>
    <mergeCell ref="C1144:C1145"/>
    <mergeCell ref="D1144:D1145"/>
    <mergeCell ref="E1144:E1145"/>
    <mergeCell ref="A1169:A1170"/>
    <mergeCell ref="B1169:B1170"/>
    <mergeCell ref="C1169:C1170"/>
    <mergeCell ref="D1169:D1170"/>
    <mergeCell ref="E1169:E1170"/>
    <mergeCell ref="F1170:G1170"/>
    <mergeCell ref="B1165:B1166"/>
    <mergeCell ref="C1165:C1166"/>
    <mergeCell ref="D1165:D1166"/>
    <mergeCell ref="E1165:E1166"/>
    <mergeCell ref="F1166:G1166"/>
    <mergeCell ref="A1162:A1164"/>
    <mergeCell ref="B1162:B1164"/>
    <mergeCell ref="C1162:C1164"/>
    <mergeCell ref="D1162:D1164"/>
    <mergeCell ref="E1162:E1164"/>
    <mergeCell ref="F1164:G1164"/>
    <mergeCell ref="A1167:A1168"/>
    <mergeCell ref="B1167:B1168"/>
    <mergeCell ref="C1167:C1168"/>
    <mergeCell ref="D1167:D1168"/>
    <mergeCell ref="E1167:E1168"/>
    <mergeCell ref="F1168:G1168"/>
    <mergeCell ref="A1165:A1166"/>
    <mergeCell ref="F1180:G1180"/>
    <mergeCell ref="A1177:A1178"/>
    <mergeCell ref="B1177:B1178"/>
    <mergeCell ref="C1177:C1178"/>
    <mergeCell ref="D1177:D1178"/>
    <mergeCell ref="E1177:E1178"/>
    <mergeCell ref="F1178:G1178"/>
    <mergeCell ref="A1175:A1176"/>
    <mergeCell ref="B1175:B1176"/>
    <mergeCell ref="C1175:C1176"/>
    <mergeCell ref="D1175:D1176"/>
    <mergeCell ref="E1175:E1176"/>
    <mergeCell ref="F1176:G1176"/>
    <mergeCell ref="B1171:B1172"/>
    <mergeCell ref="C1171:C1172"/>
    <mergeCell ref="D1171:D1172"/>
    <mergeCell ref="E1171:E1172"/>
    <mergeCell ref="F1172:G1172"/>
    <mergeCell ref="A1173:A1174"/>
    <mergeCell ref="B1173:B1174"/>
    <mergeCell ref="C1173:C1174"/>
    <mergeCell ref="D1173:D1174"/>
    <mergeCell ref="E1173:E1174"/>
    <mergeCell ref="F1174:G1174"/>
    <mergeCell ref="A1171:A1172"/>
    <mergeCell ref="A1179:A1180"/>
    <mergeCell ref="B1179:B1180"/>
    <mergeCell ref="C1179:C1180"/>
    <mergeCell ref="D1179:D1180"/>
    <mergeCell ref="E1179:E1180"/>
    <mergeCell ref="A1190:A1192"/>
    <mergeCell ref="B1190:B1192"/>
    <mergeCell ref="C1190:C1192"/>
    <mergeCell ref="D1190:D1192"/>
    <mergeCell ref="E1190:E1192"/>
    <mergeCell ref="F1192:G1192"/>
    <mergeCell ref="A1186:A1189"/>
    <mergeCell ref="B1186:B1189"/>
    <mergeCell ref="C1186:C1189"/>
    <mergeCell ref="D1186:D1189"/>
    <mergeCell ref="E1186:E1189"/>
    <mergeCell ref="F1189:G1189"/>
    <mergeCell ref="C1181:G1181"/>
    <mergeCell ref="C1182:K1182"/>
    <mergeCell ref="A1183:A1185"/>
    <mergeCell ref="B1183:B1185"/>
    <mergeCell ref="C1183:C1185"/>
    <mergeCell ref="D1183:D1185"/>
    <mergeCell ref="E1183:E1185"/>
    <mergeCell ref="F1185:G1185"/>
    <mergeCell ref="A1199:A1201"/>
    <mergeCell ref="B1199:B1201"/>
    <mergeCell ref="C1199:C1201"/>
    <mergeCell ref="D1199:D1201"/>
    <mergeCell ref="E1199:E1201"/>
    <mergeCell ref="F1201:G1201"/>
    <mergeCell ref="A1196:A1198"/>
    <mergeCell ref="B1196:B1198"/>
    <mergeCell ref="C1196:C1198"/>
    <mergeCell ref="D1196:D1198"/>
    <mergeCell ref="E1196:E1198"/>
    <mergeCell ref="F1198:G1198"/>
    <mergeCell ref="A1193:A1195"/>
    <mergeCell ref="B1193:B1195"/>
    <mergeCell ref="C1193:C1195"/>
    <mergeCell ref="D1193:D1195"/>
    <mergeCell ref="E1193:E1195"/>
    <mergeCell ref="F1195:G1195"/>
    <mergeCell ref="A1207:A1208"/>
    <mergeCell ref="B1207:B1208"/>
    <mergeCell ref="C1207:C1208"/>
    <mergeCell ref="D1207:D1208"/>
    <mergeCell ref="E1207:E1208"/>
    <mergeCell ref="F1208:G1208"/>
    <mergeCell ref="A1205:A1206"/>
    <mergeCell ref="B1205:B1206"/>
    <mergeCell ref="C1205:C1206"/>
    <mergeCell ref="D1205:D1206"/>
    <mergeCell ref="E1205:E1206"/>
    <mergeCell ref="F1206:G1206"/>
    <mergeCell ref="A1202:A1204"/>
    <mergeCell ref="B1202:B1204"/>
    <mergeCell ref="C1202:C1204"/>
    <mergeCell ref="D1202:D1204"/>
    <mergeCell ref="E1202:E1204"/>
    <mergeCell ref="F1204:G1204"/>
    <mergeCell ref="A1214:A1216"/>
    <mergeCell ref="B1214:B1216"/>
    <mergeCell ref="C1214:C1216"/>
    <mergeCell ref="D1214:D1216"/>
    <mergeCell ref="E1214:E1216"/>
    <mergeCell ref="F1216:G1216"/>
    <mergeCell ref="A1212:A1213"/>
    <mergeCell ref="B1212:B1213"/>
    <mergeCell ref="C1212:C1213"/>
    <mergeCell ref="D1212:D1213"/>
    <mergeCell ref="E1212:E1213"/>
    <mergeCell ref="F1213:G1213"/>
    <mergeCell ref="A1209:A1211"/>
    <mergeCell ref="B1209:B1211"/>
    <mergeCell ref="C1209:C1211"/>
    <mergeCell ref="D1209:D1211"/>
    <mergeCell ref="E1209:E1211"/>
    <mergeCell ref="F1211:G1211"/>
    <mergeCell ref="A1221:A1223"/>
    <mergeCell ref="B1221:B1223"/>
    <mergeCell ref="C1221:C1223"/>
    <mergeCell ref="D1221:D1223"/>
    <mergeCell ref="E1221:E1223"/>
    <mergeCell ref="F1223:G1223"/>
    <mergeCell ref="A1219:A1220"/>
    <mergeCell ref="B1219:B1220"/>
    <mergeCell ref="C1219:C1220"/>
    <mergeCell ref="D1219:D1220"/>
    <mergeCell ref="E1219:E1220"/>
    <mergeCell ref="F1220:G1220"/>
    <mergeCell ref="A1217:A1218"/>
    <mergeCell ref="B1217:B1218"/>
    <mergeCell ref="C1217:C1218"/>
    <mergeCell ref="D1217:D1218"/>
    <mergeCell ref="E1217:E1218"/>
    <mergeCell ref="F1218:G1218"/>
    <mergeCell ref="A1229:A1230"/>
    <mergeCell ref="B1229:B1230"/>
    <mergeCell ref="C1229:C1230"/>
    <mergeCell ref="D1229:D1230"/>
    <mergeCell ref="E1229:E1230"/>
    <mergeCell ref="F1230:G1230"/>
    <mergeCell ref="A1227:A1228"/>
    <mergeCell ref="B1227:B1228"/>
    <mergeCell ref="C1227:C1228"/>
    <mergeCell ref="D1227:D1228"/>
    <mergeCell ref="E1227:E1228"/>
    <mergeCell ref="F1228:G1228"/>
    <mergeCell ref="A1224:A1226"/>
    <mergeCell ref="B1224:B1226"/>
    <mergeCell ref="C1224:C1226"/>
    <mergeCell ref="D1224:D1226"/>
    <mergeCell ref="E1224:E1226"/>
    <mergeCell ref="F1226:G1226"/>
    <mergeCell ref="A1235:A1237"/>
    <mergeCell ref="B1235:B1237"/>
    <mergeCell ref="C1235:C1237"/>
    <mergeCell ref="D1235:D1237"/>
    <mergeCell ref="E1235:E1237"/>
    <mergeCell ref="F1237:G1237"/>
    <mergeCell ref="A1233:A1234"/>
    <mergeCell ref="B1233:B1234"/>
    <mergeCell ref="C1233:C1234"/>
    <mergeCell ref="D1233:D1234"/>
    <mergeCell ref="E1233:E1234"/>
    <mergeCell ref="F1234:G1234"/>
    <mergeCell ref="A1231:A1232"/>
    <mergeCell ref="B1231:B1232"/>
    <mergeCell ref="C1231:C1232"/>
    <mergeCell ref="D1231:D1232"/>
    <mergeCell ref="E1231:E1232"/>
    <mergeCell ref="F1232:G1232"/>
    <mergeCell ref="A1245:A1246"/>
    <mergeCell ref="B1245:B1246"/>
    <mergeCell ref="C1245:C1246"/>
    <mergeCell ref="D1245:D1246"/>
    <mergeCell ref="E1245:E1246"/>
    <mergeCell ref="F1246:G1246"/>
    <mergeCell ref="A1242:A1244"/>
    <mergeCell ref="B1242:B1244"/>
    <mergeCell ref="C1242:C1244"/>
    <mergeCell ref="D1242:D1244"/>
    <mergeCell ref="E1242:E1244"/>
    <mergeCell ref="F1244:G1244"/>
    <mergeCell ref="C1238:G1238"/>
    <mergeCell ref="A1240:A1241"/>
    <mergeCell ref="B1240:B1241"/>
    <mergeCell ref="C1240:C1241"/>
    <mergeCell ref="D1240:D1241"/>
    <mergeCell ref="E1240:E1241"/>
    <mergeCell ref="F1241:G1241"/>
    <mergeCell ref="A1251:A1253"/>
    <mergeCell ref="B1251:B1253"/>
    <mergeCell ref="C1251:C1253"/>
    <mergeCell ref="D1251:D1253"/>
    <mergeCell ref="E1251:E1253"/>
    <mergeCell ref="F1253:G1253"/>
    <mergeCell ref="A1249:A1250"/>
    <mergeCell ref="B1249:B1250"/>
    <mergeCell ref="C1249:C1250"/>
    <mergeCell ref="D1249:D1250"/>
    <mergeCell ref="E1249:E1250"/>
    <mergeCell ref="F1250:G1250"/>
    <mergeCell ref="A1247:A1248"/>
    <mergeCell ref="B1247:B1248"/>
    <mergeCell ref="C1247:C1248"/>
    <mergeCell ref="D1247:D1248"/>
    <mergeCell ref="E1247:E1248"/>
    <mergeCell ref="F1248:G1248"/>
    <mergeCell ref="A1260:A1261"/>
    <mergeCell ref="B1260:B1261"/>
    <mergeCell ref="C1260:C1261"/>
    <mergeCell ref="D1260:D1261"/>
    <mergeCell ref="E1260:E1261"/>
    <mergeCell ref="F1261:G1261"/>
    <mergeCell ref="C1256:G1256"/>
    <mergeCell ref="C1257:K1257"/>
    <mergeCell ref="A1258:A1259"/>
    <mergeCell ref="B1258:B1259"/>
    <mergeCell ref="C1258:C1259"/>
    <mergeCell ref="D1258:D1259"/>
    <mergeCell ref="E1258:E1259"/>
    <mergeCell ref="F1259:G1259"/>
    <mergeCell ref="A1254:A1255"/>
    <mergeCell ref="B1254:B1255"/>
    <mergeCell ref="C1254:C1255"/>
    <mergeCell ref="D1254:D1255"/>
    <mergeCell ref="E1254:E1255"/>
    <mergeCell ref="F1255:G1255"/>
    <mergeCell ref="C1266:G1266"/>
    <mergeCell ref="B1267:G1267"/>
    <mergeCell ref="B1268:K1268"/>
    <mergeCell ref="C1269:K1269"/>
    <mergeCell ref="A1270:A1272"/>
    <mergeCell ref="B1270:B1272"/>
    <mergeCell ref="C1270:C1272"/>
    <mergeCell ref="D1270:D1272"/>
    <mergeCell ref="E1270:E1272"/>
    <mergeCell ref="F1272:G1272"/>
    <mergeCell ref="A1264:A1265"/>
    <mergeCell ref="B1264:B1265"/>
    <mergeCell ref="C1264:C1265"/>
    <mergeCell ref="D1264:D1265"/>
    <mergeCell ref="E1264:E1265"/>
    <mergeCell ref="F1265:G1265"/>
    <mergeCell ref="A1262:A1263"/>
    <mergeCell ref="B1262:B1263"/>
    <mergeCell ref="C1262:C1263"/>
    <mergeCell ref="D1262:D1263"/>
    <mergeCell ref="E1262:E1263"/>
    <mergeCell ref="F1263:G1263"/>
    <mergeCell ref="A1283:A1284"/>
    <mergeCell ref="B1283:B1284"/>
    <mergeCell ref="C1283:C1284"/>
    <mergeCell ref="D1283:D1284"/>
    <mergeCell ref="E1283:E1284"/>
    <mergeCell ref="F1284:G1284"/>
    <mergeCell ref="C1276:G1276"/>
    <mergeCell ref="B1277:G1277"/>
    <mergeCell ref="B1278:K1278"/>
    <mergeCell ref="C1279:K1279"/>
    <mergeCell ref="A1280:A1282"/>
    <mergeCell ref="B1280:B1282"/>
    <mergeCell ref="C1280:C1282"/>
    <mergeCell ref="D1280:D1282"/>
    <mergeCell ref="E1280:E1282"/>
    <mergeCell ref="F1282:G1282"/>
    <mergeCell ref="A1273:A1275"/>
    <mergeCell ref="B1273:B1275"/>
    <mergeCell ref="C1273:C1275"/>
    <mergeCell ref="D1273:D1275"/>
    <mergeCell ref="E1273:E1275"/>
    <mergeCell ref="F1275:G1275"/>
    <mergeCell ref="A1293:A1294"/>
    <mergeCell ref="B1293:B1294"/>
    <mergeCell ref="C1293:C1294"/>
    <mergeCell ref="D1293:D1294"/>
    <mergeCell ref="E1293:E1294"/>
    <mergeCell ref="F1294:G1294"/>
    <mergeCell ref="A1291:A1292"/>
    <mergeCell ref="B1291:B1292"/>
    <mergeCell ref="C1291:C1292"/>
    <mergeCell ref="D1291:D1292"/>
    <mergeCell ref="E1291:E1292"/>
    <mergeCell ref="F1292:G1292"/>
    <mergeCell ref="C1285:G1285"/>
    <mergeCell ref="B1286:G1286"/>
    <mergeCell ref="B1287:K1287"/>
    <mergeCell ref="C1288:K1288"/>
    <mergeCell ref="A1289:A1290"/>
    <mergeCell ref="B1289:B1290"/>
    <mergeCell ref="C1289:C1290"/>
    <mergeCell ref="D1289:D1290"/>
    <mergeCell ref="E1289:E1290"/>
    <mergeCell ref="F1290:G1290"/>
    <mergeCell ref="C1303:G1303"/>
    <mergeCell ref="B1304:G1304"/>
    <mergeCell ref="A1305:G1305"/>
    <mergeCell ref="A1306:G1306"/>
    <mergeCell ref="A1300:A1302"/>
    <mergeCell ref="B1300:B1302"/>
    <mergeCell ref="C1300:C1302"/>
    <mergeCell ref="D1300:D1302"/>
    <mergeCell ref="E1300:E1302"/>
    <mergeCell ref="F1302:G1302"/>
    <mergeCell ref="A1297:A1299"/>
    <mergeCell ref="B1297:B1299"/>
    <mergeCell ref="C1297:C1299"/>
    <mergeCell ref="D1297:D1299"/>
    <mergeCell ref="E1297:E1299"/>
    <mergeCell ref="F1299:G1299"/>
    <mergeCell ref="A1295:A1296"/>
    <mergeCell ref="B1295:B1296"/>
    <mergeCell ref="C1295:C1296"/>
    <mergeCell ref="D1295:D1296"/>
    <mergeCell ref="E1295:E1296"/>
    <mergeCell ref="F1296:G1296"/>
    <mergeCell ref="L235:L237"/>
    <mergeCell ref="M235:M237"/>
    <mergeCell ref="N235:N237"/>
    <mergeCell ref="O235:O237"/>
    <mergeCell ref="P235:P237"/>
    <mergeCell ref="P251:P252"/>
    <mergeCell ref="O251:O252"/>
    <mergeCell ref="N251:N252"/>
    <mergeCell ref="M251:M252"/>
    <mergeCell ref="L251:L252"/>
    <mergeCell ref="P247:P250"/>
    <mergeCell ref="O247:O250"/>
    <mergeCell ref="N247:N250"/>
    <mergeCell ref="M247:M250"/>
    <mergeCell ref="L247:L250"/>
    <mergeCell ref="P238:P240"/>
    <mergeCell ref="O238:O240"/>
    <mergeCell ref="N238:N240"/>
    <mergeCell ref="M238:M240"/>
    <mergeCell ref="L238:L240"/>
    <mergeCell ref="L289:L291"/>
    <mergeCell ref="M289:M291"/>
    <mergeCell ref="N289:N291"/>
    <mergeCell ref="O289:O291"/>
    <mergeCell ref="P289:P291"/>
    <mergeCell ref="L300:L301"/>
    <mergeCell ref="M300:M301"/>
    <mergeCell ref="N300:N301"/>
    <mergeCell ref="O300:O301"/>
    <mergeCell ref="P300:P301"/>
    <mergeCell ref="L314:L315"/>
    <mergeCell ref="M314:M315"/>
    <mergeCell ref="N314:N315"/>
    <mergeCell ref="O314:O315"/>
    <mergeCell ref="P314:P315"/>
    <mergeCell ref="L283:L285"/>
    <mergeCell ref="M283:M285"/>
    <mergeCell ref="N283:N285"/>
    <mergeCell ref="O283:O285"/>
    <mergeCell ref="P283:P285"/>
    <mergeCell ref="L286:L288"/>
    <mergeCell ref="M286:M288"/>
    <mergeCell ref="N286:N288"/>
    <mergeCell ref="O286:O288"/>
    <mergeCell ref="P286:P288"/>
    <mergeCell ref="N364:N366"/>
    <mergeCell ref="O364:O366"/>
    <mergeCell ref="P364:P366"/>
    <mergeCell ref="L333:L334"/>
    <mergeCell ref="M333:M334"/>
    <mergeCell ref="N333:N334"/>
    <mergeCell ref="O333:O334"/>
    <mergeCell ref="P333:P334"/>
    <mergeCell ref="L335:L336"/>
    <mergeCell ref="M335:M336"/>
    <mergeCell ref="N335:N336"/>
    <mergeCell ref="O335:O336"/>
    <mergeCell ref="P335:P336"/>
    <mergeCell ref="L337:L338"/>
    <mergeCell ref="M337:M338"/>
    <mergeCell ref="N337:N338"/>
    <mergeCell ref="O337:O338"/>
    <mergeCell ref="P337:P338"/>
    <mergeCell ref="P339:P340"/>
    <mergeCell ref="O339:O340"/>
    <mergeCell ref="N339:N340"/>
    <mergeCell ref="M339:M340"/>
    <mergeCell ref="L339:L340"/>
    <mergeCell ref="L390:L391"/>
    <mergeCell ref="M390:M391"/>
    <mergeCell ref="N390:N391"/>
    <mergeCell ref="O390:O391"/>
    <mergeCell ref="P390:P391"/>
    <mergeCell ref="L414:L415"/>
    <mergeCell ref="M414:M415"/>
    <mergeCell ref="N414:N415"/>
    <mergeCell ref="O414:O415"/>
    <mergeCell ref="P414:P415"/>
    <mergeCell ref="P270:P271"/>
    <mergeCell ref="O270:O271"/>
    <mergeCell ref="N270:N271"/>
    <mergeCell ref="M270:M271"/>
    <mergeCell ref="L270:L271"/>
    <mergeCell ref="L345:L347"/>
    <mergeCell ref="M345:M347"/>
    <mergeCell ref="N345:N347"/>
    <mergeCell ref="O345:O347"/>
    <mergeCell ref="P345:P347"/>
    <mergeCell ref="P355:P357"/>
    <mergeCell ref="O355:O357"/>
    <mergeCell ref="N355:N357"/>
    <mergeCell ref="M355:M357"/>
    <mergeCell ref="L355:L357"/>
    <mergeCell ref="L360:L361"/>
    <mergeCell ref="M360:M361"/>
    <mergeCell ref="N360:N361"/>
    <mergeCell ref="O360:O361"/>
    <mergeCell ref="P360:P361"/>
    <mergeCell ref="L364:L366"/>
    <mergeCell ref="M364:M366"/>
    <mergeCell ref="L431:L432"/>
    <mergeCell ref="M431:M432"/>
    <mergeCell ref="N431:N432"/>
    <mergeCell ref="O431:O432"/>
    <mergeCell ref="P431:P432"/>
    <mergeCell ref="L433:L435"/>
    <mergeCell ref="M433:M435"/>
    <mergeCell ref="N433:N435"/>
    <mergeCell ref="O433:O435"/>
    <mergeCell ref="P433:P435"/>
    <mergeCell ref="L436:L438"/>
    <mergeCell ref="M436:M438"/>
    <mergeCell ref="N436:N438"/>
    <mergeCell ref="O436:O438"/>
    <mergeCell ref="P436:P438"/>
    <mergeCell ref="L456:L458"/>
    <mergeCell ref="M456:M458"/>
    <mergeCell ref="N456:N458"/>
    <mergeCell ref="O456:O458"/>
    <mergeCell ref="P456:P458"/>
    <mergeCell ref="P470:P472"/>
    <mergeCell ref="O470:O472"/>
    <mergeCell ref="N470:N472"/>
    <mergeCell ref="M470:M472"/>
    <mergeCell ref="L470:L472"/>
    <mergeCell ref="P461:P462"/>
    <mergeCell ref="O461:O462"/>
    <mergeCell ref="N461:N462"/>
    <mergeCell ref="M461:M462"/>
    <mergeCell ref="L461:L462"/>
    <mergeCell ref="L488:L489"/>
    <mergeCell ref="M488:M489"/>
    <mergeCell ref="N488:N489"/>
    <mergeCell ref="O488:O489"/>
    <mergeCell ref="P488:P489"/>
    <mergeCell ref="L463:L465"/>
    <mergeCell ref="M463:M465"/>
    <mergeCell ref="N463:N465"/>
    <mergeCell ref="O463:O465"/>
    <mergeCell ref="P463:P465"/>
    <mergeCell ref="L492:L493"/>
    <mergeCell ref="M492:M493"/>
    <mergeCell ref="N492:N493"/>
    <mergeCell ref="O492:O493"/>
    <mergeCell ref="P492:P493"/>
    <mergeCell ref="L496:L497"/>
    <mergeCell ref="M496:M497"/>
    <mergeCell ref="N496:N497"/>
    <mergeCell ref="O496:O497"/>
    <mergeCell ref="P496:P497"/>
    <mergeCell ref="L502:L505"/>
    <mergeCell ref="M502:M505"/>
    <mergeCell ref="N502:N505"/>
    <mergeCell ref="O502:O505"/>
    <mergeCell ref="P502:P505"/>
    <mergeCell ref="P506:P509"/>
    <mergeCell ref="O506:O509"/>
    <mergeCell ref="N506:N509"/>
    <mergeCell ref="M506:M509"/>
    <mergeCell ref="L506:L509"/>
    <mergeCell ref="P561:P563"/>
    <mergeCell ref="O561:O563"/>
    <mergeCell ref="N561:N563"/>
    <mergeCell ref="M561:M563"/>
    <mergeCell ref="L561:L563"/>
    <mergeCell ref="P558:P560"/>
    <mergeCell ref="O558:O560"/>
    <mergeCell ref="N558:N560"/>
    <mergeCell ref="M558:M560"/>
    <mergeCell ref="L558:L560"/>
    <mergeCell ref="P592:P595"/>
    <mergeCell ref="O592:O595"/>
    <mergeCell ref="N592:N595"/>
    <mergeCell ref="M592:M595"/>
    <mergeCell ref="L592:L595"/>
    <mergeCell ref="L596:L598"/>
    <mergeCell ref="M596:M598"/>
    <mergeCell ref="N596:N598"/>
    <mergeCell ref="O596:O598"/>
    <mergeCell ref="P596:P598"/>
    <mergeCell ref="L599:L602"/>
    <mergeCell ref="M599:M602"/>
    <mergeCell ref="N599:N602"/>
    <mergeCell ref="O599:O602"/>
    <mergeCell ref="P599:P602"/>
    <mergeCell ref="L603:L604"/>
    <mergeCell ref="M603:M604"/>
    <mergeCell ref="N603:N604"/>
    <mergeCell ref="O603:O604"/>
    <mergeCell ref="P638:P641"/>
    <mergeCell ref="O638:O641"/>
    <mergeCell ref="N638:N641"/>
    <mergeCell ref="M638:M641"/>
    <mergeCell ref="L638:L641"/>
    <mergeCell ref="L612:L614"/>
    <mergeCell ref="M612:M614"/>
    <mergeCell ref="N612:N614"/>
    <mergeCell ref="O612:O614"/>
    <mergeCell ref="P612:P614"/>
    <mergeCell ref="P603:P604"/>
    <mergeCell ref="L606:L607"/>
    <mergeCell ref="M606:M607"/>
    <mergeCell ref="N606:N607"/>
    <mergeCell ref="O606:O607"/>
    <mergeCell ref="P606:P607"/>
    <mergeCell ref="O632:O633"/>
    <mergeCell ref="P632:P633"/>
    <mergeCell ref="L610:L611"/>
    <mergeCell ref="M610:M611"/>
    <mergeCell ref="N610:N611"/>
    <mergeCell ref="O610:O611"/>
    <mergeCell ref="P610:P611"/>
    <mergeCell ref="L771:L773"/>
    <mergeCell ref="M771:M773"/>
    <mergeCell ref="N771:N773"/>
    <mergeCell ref="O771:O773"/>
    <mergeCell ref="P771:P773"/>
    <mergeCell ref="L778:L780"/>
    <mergeCell ref="M778:M780"/>
    <mergeCell ref="N778:N780"/>
    <mergeCell ref="O778:O780"/>
    <mergeCell ref="P778:P780"/>
    <mergeCell ref="L676:L677"/>
    <mergeCell ref="M676:M677"/>
    <mergeCell ref="N676:N677"/>
    <mergeCell ref="O676:O677"/>
    <mergeCell ref="P676:P677"/>
    <mergeCell ref="L678:L679"/>
    <mergeCell ref="M678:M679"/>
    <mergeCell ref="N678:N679"/>
    <mergeCell ref="O678:O679"/>
    <mergeCell ref="P678:P679"/>
    <mergeCell ref="A760:P760"/>
    <mergeCell ref="A774:A777"/>
    <mergeCell ref="B774:B777"/>
    <mergeCell ref="C774:C777"/>
    <mergeCell ref="D774:D777"/>
    <mergeCell ref="E774:E777"/>
    <mergeCell ref="F777:G777"/>
    <mergeCell ref="A771:A773"/>
    <mergeCell ref="B771:B773"/>
    <mergeCell ref="C771:C773"/>
    <mergeCell ref="D771:D773"/>
    <mergeCell ref="E771:E773"/>
    <mergeCell ref="O817:O820"/>
    <mergeCell ref="N817:N820"/>
    <mergeCell ref="M817:M820"/>
    <mergeCell ref="L817:L820"/>
    <mergeCell ref="P857:P858"/>
    <mergeCell ref="O857:O858"/>
    <mergeCell ref="N857:N858"/>
    <mergeCell ref="M857:M858"/>
    <mergeCell ref="L857:L858"/>
    <mergeCell ref="P789:P791"/>
    <mergeCell ref="O789:O791"/>
    <mergeCell ref="N789:N791"/>
    <mergeCell ref="M789:M791"/>
    <mergeCell ref="L789:L791"/>
    <mergeCell ref="L792:L793"/>
    <mergeCell ref="M792:M793"/>
    <mergeCell ref="N792:N793"/>
    <mergeCell ref="O792:O793"/>
    <mergeCell ref="P792:P793"/>
    <mergeCell ref="P806:P810"/>
    <mergeCell ref="O806:O810"/>
    <mergeCell ref="N806:N810"/>
    <mergeCell ref="M806:M810"/>
    <mergeCell ref="L806:L810"/>
    <mergeCell ref="N764:N765"/>
    <mergeCell ref="M764:M765"/>
    <mergeCell ref="L764:L765"/>
    <mergeCell ref="O764:O766"/>
    <mergeCell ref="P764:P765"/>
    <mergeCell ref="M918:M921"/>
    <mergeCell ref="L918:L921"/>
    <mergeCell ref="P873:P876"/>
    <mergeCell ref="O873:O876"/>
    <mergeCell ref="N873:N876"/>
    <mergeCell ref="M873:M876"/>
    <mergeCell ref="L873:L876"/>
    <mergeCell ref="L914:L915"/>
    <mergeCell ref="M914:M915"/>
    <mergeCell ref="N914:N915"/>
    <mergeCell ref="O914:O915"/>
    <mergeCell ref="P914:P915"/>
    <mergeCell ref="L916:L917"/>
    <mergeCell ref="M916:M917"/>
    <mergeCell ref="N916:N917"/>
    <mergeCell ref="O916:O917"/>
    <mergeCell ref="P916:P917"/>
    <mergeCell ref="P918:P921"/>
    <mergeCell ref="O918:O921"/>
    <mergeCell ref="N918:N919"/>
    <mergeCell ref="N920:N921"/>
    <mergeCell ref="L815:L816"/>
    <mergeCell ref="M815:M816"/>
    <mergeCell ref="N815:N816"/>
    <mergeCell ref="O815:O816"/>
    <mergeCell ref="P815:P816"/>
    <mergeCell ref="P817:P820"/>
  </mergeCells>
  <pageMargins left="0.11811023622047245" right="0.11811023622047245"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Administracija</vt:lpstr>
    </vt:vector>
  </TitlesOfParts>
  <Company>Klaipedos rajono savivaldybe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Kucinskaite</dc:creator>
  <cp:lastModifiedBy>Vida Butkevičienė</cp:lastModifiedBy>
  <cp:lastPrinted>2020-03-19T14:37:58Z</cp:lastPrinted>
  <dcterms:created xsi:type="dcterms:W3CDTF">2005-07-20T12:43:59Z</dcterms:created>
  <dcterms:modified xsi:type="dcterms:W3CDTF">2020-05-20T07:40:01Z</dcterms:modified>
</cp:coreProperties>
</file>